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いらいしょりちゅう\240117_【0131〆】（財政課）経営比較分析表（R4決算)の分析等\"/>
    </mc:Choice>
  </mc:AlternateContent>
  <workbookProtection workbookAlgorithmName="SHA-512" workbookHashValue="P5bXxcvNIxEaitFr1DiuiRKk34SWpGCul3uLiLTGmgGa8eyFWQBbNUS7ae4bLu91fPl9dR/fkb6NNMIjbwiwCg==" workbookSaltValue="bsURWFT/xz5KndX2whaz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<sst xmlns="http://schemas.openxmlformats.org/spreadsheetml/2006/main" count="236" uniqueCount="121">
  <si>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</si>
  <si>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</si>
  <si>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</si>
  <si>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</si>
  <si>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</si>
  <si>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</si>
  <si>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</si>
  <si>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</si>
  <si>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</si>
  <si>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</si>
  <si>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</si>
  <si>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</si>
  <si>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</si>
  <si>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</si>
  <si>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</si>
  <si>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</si>
  <si>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</si>
  <si>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</si>
  <si>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</si>
  <si>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</si>
  <si>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</si>
  <si>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</si>
  <si>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</si>
  <si>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</si>
  <si>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</si>
  <si>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</si>
  <si>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</si>
  <si>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</si>
  <si>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</si>
  <si>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</si>
  <si>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</si>
  <si>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</si>
  <si>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</si>
  <si>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</si>
  <si>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</si>
  <si>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</si>
  <si>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</si>
  <si>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</si>
  <si>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</si>
  <si>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</si>
  <si>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</si>
  <si>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</si>
  <si>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</si>
  <si>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</si>
  <si>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</si>
  <si>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</si>
  <si>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</si>
  <si>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</si>
  <si>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</si>
  <si>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</si>
  <si>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</si>
  <si>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</si>
  <si>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</si>
  <si>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</si>
  <si>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</si>
  <si>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</si>
  <si>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</si>
  <si>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</si>
  <si>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</si>
  <si>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</si>
  <si>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</si>
  <si>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</si>
  <si>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</si>
  <si>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</si>
  <si>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</si>
  <si>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</si>
  <si>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</si>
  <si>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</si>
  <si>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</si>
  <si>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</si>
  <si>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</si>
  <si>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</si>
  <si>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</si>
  <si>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</si>
  <si>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</si>
  <si>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</si>
  <si>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</si>
  <si>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</si>
  <si>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</si>
  <si>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</si>
  <si>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</si>
  <si>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</si>
  <si>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</si>
  <si>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</si>
  <si>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</si>
  <si>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</si>
  <si>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</si>
  <si>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</si>
  <si>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</si>
  <si>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</si>
  <si>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</si>
  <si>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</si>
  <si>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</si>
  <si>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</si>
  <si>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</si>
  <si>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</si>
  <si>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</si>
  <si>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</si>
  <si>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</si>
  <si>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</si>
  <si>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</si>
  <si>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</si>
  <si>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</si>
  <si>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</si>
  <si>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</si>
  <si>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</si>
  <si>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</si>
  <si>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</si>
  <si>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</si>
  <si>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</si>
  <si>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</si>
  <si>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</si>
  <si>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</si>
  <si>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</si>
  <si>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</si>
  <si>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</si>
  <si>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</si>
  <si>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</si>
  <si>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管種の99%はＶＰ管であり、管きょの老朽化が深刻化するまでに至っていない。</t>
    <phoneticPr fontId="4"/>
  </si>
  <si>
    <t>　供用開始から15～25年程度が経過しており、今後施設の老朽化と共に故障等不具合が多くなることが見込まれる。計画的・効果的な改築修繕を実施し、維持管理費用の平準化を図っていく必要がある。</t>
    <phoneticPr fontId="4"/>
  </si>
  <si>
    <t>①収益的収支比率
　高齢化による接続戸数の減および節水意識の向上により使用料収入は減少していく見込みである。
　また、建設費による償還額が減少していく一方で、現存施設の経年劣化等による機器修繕に伴う経費は増となっていく見込みである。
④企業債残高対事業規模比率
　建設費による償還が進み、比率は減少していく見込みである。
⑤経費回収率、⑥汚水処理原価
　緑恵台地区の公共下水道への接続統合に伴う処理施設の解体に要する経費により、大きな比率の変動があったが、一時的な見込みである。
⑦施設利用率
　冬季の利用率は低い一方で、夏季の利用率は高い傾向があり、最大利用率を考慮すると施設規模は適正であると考えられる。
⑧水洗化率
　未接続世帯に対し、継続して接続勧奨を行っていく。</t>
    <rPh sb="67" eb="68">
      <t>ガク</t>
    </rPh>
    <rPh sb="69" eb="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</si>
</sst>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6F-48D0-9017-22F237C0AA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56F-48D0-9017-22F237C0AA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35.229999999999997</c:v>
                </c:pt>
                <c:pt idx="1">
                  <c:v>42.14</c:v>
                </c:pt>
                <c:pt idx="2">
                  <c:v>43.01</c:v>
                </c:pt>
                <c:pt idx="3">
                  <c:v>43.01</c:v>
                </c:pt>
                <c:pt idx="4">
                  <c:v>39.65</c:v>
                </c:pt>
              </c:numCache>
            </c:numRef>
          </c:val>
          <c:extLst>
            <c:ext xmlns:c16="http://schemas.microsoft.com/office/drawing/2014/chart" uri="{C3380CC4-5D6E-409C-BE32-E72D297353CC}">
              <c16:uniqueId val="{00000000-8B10-453A-8DEC-9CD3379A01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B10-453A-8DEC-9CD3379A01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c:v>
                </c:pt>
                <c:pt idx="1">
                  <c:v>93.4</c:v>
                </c:pt>
                <c:pt idx="2">
                  <c:v>93.52</c:v>
                </c:pt>
                <c:pt idx="3">
                  <c:v>92.7</c:v>
                </c:pt>
                <c:pt idx="4">
                  <c:v>92.51</c:v>
                </c:pt>
              </c:numCache>
            </c:numRef>
          </c:val>
          <c:extLst>
            <c:ext xmlns:c16="http://schemas.microsoft.com/office/drawing/2014/chart" uri="{C3380CC4-5D6E-409C-BE32-E72D297353CC}">
              <c16:uniqueId val="{00000000-54E8-4B8F-931D-37C350004D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4E8-4B8F-931D-37C350004D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65.319999999999993</c:v>
                </c:pt>
                <c:pt idx="1">
                  <c:v>69.89</c:v>
                </c:pt>
                <c:pt idx="2">
                  <c:v>61.92</c:v>
                </c:pt>
                <c:pt idx="3">
                  <c:v>61.17</c:v>
                </c:pt>
                <c:pt idx="4">
                  <c:v>63.22</c:v>
                </c:pt>
              </c:numCache>
            </c:numRef>
          </c:val>
          <c:extLst>
            <c:ext xmlns:c16="http://schemas.microsoft.com/office/drawing/2014/chart" uri="{C3380CC4-5D6E-409C-BE32-E72D297353CC}">
              <c16:uniqueId val="{00000000-02CF-4786-BCF0-04D4BF2895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F-4786-BCF0-04D4BF2895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8-450A-AF9E-FDC368CC26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8-450A-AF9E-FDC368CC26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B-433D-B44F-B3C53E7EFA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B-433D-B44F-B3C53E7EFA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D-4B40-8FA9-58F70C65C4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D-4B40-8FA9-58F70C65C4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7-4DC5-880E-7A1FB5508B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7-4DC5-880E-7A1FB5508B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1942.38</c:v>
                </c:pt>
                <c:pt idx="1">
                  <c:v>1821.42</c:v>
                </c:pt>
                <c:pt idx="2">
                  <c:v>1592.78</c:v>
                </c:pt>
                <c:pt idx="3">
                  <c:v>1377.87</c:v>
                </c:pt>
                <c:pt idx="4">
                  <c:v>1246.54</c:v>
                </c:pt>
              </c:numCache>
            </c:numRef>
          </c:val>
          <c:extLst>
            <c:ext xmlns:c16="http://schemas.microsoft.com/office/drawing/2014/chart" uri="{C3380CC4-5D6E-409C-BE32-E72D297353CC}">
              <c16:uniqueId val="{00000000-2A0F-4A34-8615-D92E66577B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A0F-4A34-8615-D92E66577B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60.59</c:v>
                </c:pt>
                <c:pt idx="1">
                  <c:v>24.37</c:v>
                </c:pt>
                <c:pt idx="2">
                  <c:v>35.49</c:v>
                </c:pt>
                <c:pt idx="3">
                  <c:v>35.81</c:v>
                </c:pt>
                <c:pt idx="4">
                  <c:v>31.07</c:v>
                </c:pt>
              </c:numCache>
            </c:numRef>
          </c:val>
          <c:extLst>
            <c:ext xmlns:c16="http://schemas.microsoft.com/office/drawing/2014/chart" uri="{C3380CC4-5D6E-409C-BE32-E72D297353CC}">
              <c16:uniqueId val="{00000000-731E-4CF9-BEDF-AE0654C4A3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31E-4CF9-BEDF-AE0654C4A3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265.26</c:v>
                </c:pt>
                <c:pt idx="1">
                  <c:v>671.85</c:v>
                </c:pt>
                <c:pt idx="2">
                  <c:v>467.02</c:v>
                </c:pt>
                <c:pt idx="3">
                  <c:v>469.08</c:v>
                </c:pt>
                <c:pt idx="4">
                  <c:v>538.33000000000004</c:v>
                </c:pt>
              </c:numCache>
            </c:numRef>
          </c:val>
          <c:extLst>
            <c:ext xmlns:c16="http://schemas.microsoft.com/office/drawing/2014/chart" uri="{C3380CC4-5D6E-409C-BE32-E72D297353CC}">
              <c16:uniqueId val="{00000000-66EE-42B4-B411-024E658CB3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6EE-42B4-B411-024E658CB3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静岡県　浜松市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0">
        <f>データ!S6</f>
        <v>792704</v>
      </c>
      <c r="AM8" s="40"/>
      <c r="AN8" s="40"/>
      <c r="AO8" s="40"/>
      <c r="AP8" s="40"/>
      <c r="AQ8" s="40"/>
      <c r="AR8" s="40"/>
      <c r="AS8" s="40"/>
      <c r="AT8" s="39">
        <f>データ!T6</f>
        <v>1558.06</v>
      </c>
      <c r="AU8" s="39"/>
      <c r="AV8" s="39"/>
      <c r="AW8" s="39"/>
      <c r="AX8" s="39"/>
      <c r="AY8" s="39"/>
      <c r="AZ8" s="39"/>
      <c r="BA8" s="39"/>
      <c r="BB8" s="39">
        <f>データ!U6</f>
        <v>508.78</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0.23</v>
      </c>
      <c r="Q10" s="39"/>
      <c r="R10" s="39"/>
      <c r="S10" s="39"/>
      <c r="T10" s="39"/>
      <c r="U10" s="39"/>
      <c r="V10" s="39"/>
      <c r="W10" s="39">
        <f>データ!Q6</f>
        <v>92.49</v>
      </c>
      <c r="X10" s="39"/>
      <c r="Y10" s="39"/>
      <c r="Z10" s="39"/>
      <c r="AA10" s="39"/>
      <c r="AB10" s="39"/>
      <c r="AC10" s="39"/>
      <c r="AD10" s="40">
        <f>データ!R6</f>
        <v>2948</v>
      </c>
      <c r="AE10" s="40"/>
      <c r="AF10" s="40"/>
      <c r="AG10" s="40"/>
      <c r="AH10" s="40"/>
      <c r="AI10" s="40"/>
      <c r="AJ10" s="40"/>
      <c r="AK10" s="2"/>
      <c r="AL10" s="40">
        <f>データ!V6</f>
        <v>1816</v>
      </c>
      <c r="AM10" s="40"/>
      <c r="AN10" s="40"/>
      <c r="AO10" s="40"/>
      <c r="AP10" s="40"/>
      <c r="AQ10" s="40"/>
      <c r="AR10" s="40"/>
      <c r="AS10" s="40"/>
      <c r="AT10" s="39">
        <f>データ!W6</f>
        <v>1.34</v>
      </c>
      <c r="AU10" s="39"/>
      <c r="AV10" s="39"/>
      <c r="AW10" s="39"/>
      <c r="AX10" s="39"/>
      <c r="AY10" s="39"/>
      <c r="AZ10" s="39"/>
      <c r="BA10" s="39"/>
      <c r="BB10" s="39">
        <f>データ!X6</f>
        <v>1355.22</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120</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NhdEpZ9FGOC+ec/KSdlxg31bHd/pq8tOzbzpw4Bc1aRuIb5HJ//7xfWYnszjxuVwQBVOCE3yG248LcQ/0+TkVg==" saltValue="8/oQmAK9wAgLJqY/hPYq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221309</v>
      </c>
      <c r="D6" s="19">
        <f t="shared" si="3"/>
        <v>47</v>
      </c>
      <c r="E6" s="19">
        <f t="shared" si="3"/>
        <v>17</v>
      </c>
      <c r="F6" s="19">
        <f t="shared" si="3"/>
        <v>5</v>
      </c>
      <c r="G6" s="19">
        <f t="shared" si="3"/>
        <v>0</v>
      </c>
      <c r="H6" s="19" t="str">
        <f t="shared" si="3"/>
        <v>静岡県　浜松市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0.23</v>
      </c>
      <c r="Q6" s="20">
        <f t="shared" si="3"/>
        <v>92.49</v>
      </c>
      <c r="R6" s="20">
        <f t="shared" si="3"/>
        <v>2948</v>
      </c>
      <c r="S6" s="20">
        <f t="shared" si="3"/>
        <v>792704</v>
      </c>
      <c r="T6" s="20">
        <f t="shared" si="3"/>
        <v>1558.06</v>
      </c>
      <c r="U6" s="20">
        <f t="shared" si="3"/>
        <v>508.78</v>
      </c>
      <c r="V6" s="20">
        <f t="shared" si="3"/>
        <v>1816</v>
      </c>
      <c r="W6" s="20">
        <f t="shared" si="3"/>
        <v>1.34</v>
      </c>
      <c r="X6" s="20">
        <f t="shared" si="3"/>
        <v>1355.22</v>
      </c>
      <c r="Y6" s="21">
        <f>IF(Y7="",NA(),Y7)</f>
        <v>65.319999999999993</v>
      </c>
      <c r="Z6" s="21">
        <f t="shared" ref="Z6:AH6" si="4">IF(Z7="",NA(),Z7)</f>
        <v>69.89</v>
      </c>
      <c r="AA6" s="21">
        <f t="shared" si="4"/>
        <v>61.92</v>
      </c>
      <c r="AB6" s="21">
        <f t="shared" si="4"/>
        <v>61.17</v>
      </c>
      <c r="AC6" s="21">
        <f t="shared" si="4"/>
        <v>63.22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1942.38</v>
      </c>
      <c r="BG6" s="21">
        <f t="shared" ref="BG6:BO6" si="7">IF(BG7="",NA(),BG7)</f>
        <v>1821.42</v>
      </c>
      <c r="BH6" s="21">
        <f t="shared" si="7"/>
        <v>1592.78</v>
      </c>
      <c r="BI6" s="21">
        <f t="shared" si="7"/>
        <v>1377.87</v>
      </c>
      <c r="BJ6" s="21">
        <f t="shared" si="7"/>
        <v>1246.54</v>
      </c>
      <c r="BK6" s="21">
        <f t="shared" si="7"/>
        <v>789.46</v>
      </c>
      <c r="BL6" s="21">
        <f t="shared" si="7"/>
        <v>826.83</v>
      </c>
      <c r="BM6" s="21">
        <f t="shared" si="7"/>
        <v>867.83</v>
      </c>
      <c r="BN6" s="21">
        <f t="shared" si="7"/>
        <v>791.76</v>
      </c>
      <c r="BO6" s="21">
        <f t="shared" si="7"/>
        <v>900.82</v>
      </c>
      <c r="BP6" s="20" t="str">
        <f>IF(BP7="","",IF(BP7="-","【-】","【"&amp;SUBSTITUTE(TEXT(BP7,"#,##0.00"),"-","△")&amp;"】"))</f>
        <v>【809.19】</v>
      </c>
      <c r="BQ6" s="21">
        <f>IF(BQ7="",NA(),BQ7)</f>
        <v>60.59</v>
      </c>
      <c r="BR6" s="21">
        <f t="shared" ref="BR6:BZ6" si="8">IF(BR7="",NA(),BR7)</f>
        <v>24.37</v>
      </c>
      <c r="BS6" s="21">
        <f t="shared" si="8"/>
        <v>35.49</v>
      </c>
      <c r="BT6" s="21">
        <f t="shared" si="8"/>
        <v>35.81</v>
      </c>
      <c r="BU6" s="21">
        <f t="shared" si="8"/>
        <v>31.07</v>
      </c>
      <c r="BV6" s="21">
        <f t="shared" si="8"/>
        <v>57.77</v>
      </c>
      <c r="BW6" s="21">
        <f t="shared" si="8"/>
        <v>57.31</v>
      </c>
      <c r="BX6" s="21">
        <f t="shared" si="8"/>
        <v>57.08</v>
      </c>
      <c r="BY6" s="21">
        <f t="shared" si="8"/>
        <v>56.26</v>
      </c>
      <c r="BZ6" s="21">
        <f t="shared" si="8"/>
        <v>52.94</v>
      </c>
      <c r="CA6" s="20" t="str">
        <f>IF(CA7="","",IF(CA7="-","【-】","【"&amp;SUBSTITUTE(TEXT(CA7,"#,##0.00"),"-","△")&amp;"】"))</f>
        <v>【57.02】</v>
      </c>
      <c r="CB6" s="21">
        <f>IF(CB7="",NA(),CB7)</f>
        <v>265.26</v>
      </c>
      <c r="CC6" s="21">
        <f t="shared" ref="CC6:CK6" si="9">IF(CC7="",NA(),CC7)</f>
        <v>671.85</v>
      </c>
      <c r="CD6" s="21">
        <f t="shared" si="9"/>
        <v>467.02</v>
      </c>
      <c r="CE6" s="21">
        <f t="shared" si="9"/>
        <v>469.08</v>
      </c>
      <c r="CF6" s="21">
        <f t="shared" si="9"/>
        <v>538.33000000000004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35.229999999999997</v>
      </c>
      <c r="CN6" s="21">
        <f t="shared" ref="CN6:CV6" si="10">IF(CN7="",NA(),CN7)</f>
        <v>42.14</v>
      </c>
      <c r="CO6" s="21">
        <f t="shared" si="10"/>
        <v>43.01</v>
      </c>
      <c r="CP6" s="21">
        <f t="shared" si="10"/>
        <v>43.01</v>
      </c>
      <c r="CQ6" s="21">
        <f t="shared" si="10"/>
        <v>39.65</v>
      </c>
      <c r="CR6" s="21">
        <f t="shared" si="10"/>
        <v>50.68</v>
      </c>
      <c r="CS6" s="21">
        <f t="shared" si="10"/>
        <v>50.14</v>
      </c>
      <c r="CT6" s="21">
        <f t="shared" si="10"/>
        <v>54.83</v>
      </c>
      <c r="CU6" s="21">
        <f t="shared" si="10"/>
        <v>66.53</v>
      </c>
      <c r="CV6" s="21">
        <f t="shared" si="10"/>
        <v>52.35</v>
      </c>
      <c r="CW6" s="20" t="str">
        <f>IF(CW7="","",IF(CW7="-","【-】","【"&amp;SUBSTITUTE(TEXT(CW7,"#,##0.00"),"-","△")&amp;"】"))</f>
        <v>【52.55】</v>
      </c>
      <c r="CX6" s="21">
        <f>IF(CX7="",NA(),CX7)</f>
        <v>95.2</v>
      </c>
      <c r="CY6" s="21">
        <f t="shared" ref="CY6:DG6" si="11">IF(CY7="",NA(),CY7)</f>
        <v>93.4</v>
      </c>
      <c r="CZ6" s="21">
        <f t="shared" si="11"/>
        <v>93.52</v>
      </c>
      <c r="DA6" s="21">
        <f t="shared" si="11"/>
        <v>92.7</v>
      </c>
      <c r="DB6" s="21">
        <f t="shared" si="11"/>
        <v>92.51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221309</v>
      </c>
      <c r="D7" s="23">
        <v>47</v>
      </c>
      <c r="E7" s="23">
        <v>17</v>
      </c>
      <c r="F7" s="23">
        <v>5</v>
      </c>
      <c r="G7" s="23">
        <v>0</v>
      </c>
      <c r="H7" s="23" t="s">
        <v>98</v>
      </c>
      <c r="I7" s="23" t="s">
        <v>99</v>
      </c>
      <c r="J7" s="23" t="s">
        <v>100</v>
      </c>
      <c r="K7" s="23" t="s">
        <v>101</v>
      </c>
      <c r="L7" s="23" t="s">
        <v>102</v>
      </c>
      <c r="M7" s="23" t="s">
        <v>103</v>
      </c>
      <c r="N7" s="24" t="s">
        <v>104</v>
      </c>
      <c r="O7" s="24" t="s">
        <v>105</v>
      </c>
      <c r="P7" s="24">
        <v>0.23</v>
      </c>
      <c r="Q7" s="24">
        <v>92.49</v>
      </c>
      <c r="R7" s="24">
        <v>2948</v>
      </c>
      <c r="S7" s="24">
        <v>792704</v>
      </c>
      <c r="T7" s="24">
        <v>1558.06</v>
      </c>
      <c r="U7" s="24">
        <v>508.78</v>
      </c>
      <c r="V7" s="24">
        <v>1816</v>
      </c>
      <c r="W7" s="24">
        <v>1.34</v>
      </c>
      <c r="X7" s="24">
        <v>1355.22</v>
      </c>
      <c r="Y7" s="24">
        <v>65.319999999999993</v>
      </c>
      <c r="Z7" s="24">
        <v>69.89</v>
      </c>
      <c r="AA7" s="24">
        <v>61.92</v>
      </c>
      <c r="AB7" s="24">
        <v>61.17</v>
      </c>
      <c r="AC7" s="24">
        <v>63.22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1942.38</v>
      </c>
      <c r="BG7" s="24">
        <v>1821.42</v>
      </c>
      <c r="BH7" s="24">
        <v>1592.78</v>
      </c>
      <c r="BI7" s="24">
        <v>1377.87</v>
      </c>
      <c r="BJ7" s="24">
        <v>1246.54</v>
      </c>
      <c r="BK7" s="24">
        <v>789.46</v>
      </c>
      <c r="BL7" s="24">
        <v>826.83</v>
      </c>
      <c r="BM7" s="24">
        <v>867.83</v>
      </c>
      <c r="BN7" s="24">
        <v>791.76</v>
      </c>
      <c r="BO7" s="24">
        <v>900.82</v>
      </c>
      <c r="BP7" s="24">
        <v>809.19</v>
      </c>
      <c r="BQ7" s="24">
        <v>60.59</v>
      </c>
      <c r="BR7" s="24">
        <v>24.37</v>
      </c>
      <c r="BS7" s="24">
        <v>35.49</v>
      </c>
      <c r="BT7" s="24">
        <v>35.81</v>
      </c>
      <c r="BU7" s="24">
        <v>31.07</v>
      </c>
      <c r="BV7" s="24">
        <v>57.77</v>
      </c>
      <c r="BW7" s="24">
        <v>57.31</v>
      </c>
      <c r="BX7" s="24">
        <v>57.08</v>
      </c>
      <c r="BY7" s="24">
        <v>56.26</v>
      </c>
      <c r="BZ7" s="24">
        <v>52.94</v>
      </c>
      <c r="CA7" s="24">
        <v>57.02</v>
      </c>
      <c r="CB7" s="24">
        <v>265.26</v>
      </c>
      <c r="CC7" s="24">
        <v>671.85</v>
      </c>
      <c r="CD7" s="24">
        <v>467.02</v>
      </c>
      <c r="CE7" s="24">
        <v>469.08</v>
      </c>
      <c r="CF7" s="24">
        <v>538.33000000000004</v>
      </c>
      <c r="CG7" s="24">
        <v>274.35000000000002</v>
      </c>
      <c r="CH7" s="24">
        <v>273.52</v>
      </c>
      <c r="CI7" s="24">
        <v>274.99</v>
      </c>
      <c r="CJ7" s="24">
        <v>282.08999999999997</v>
      </c>
      <c r="CK7" s="24">
        <v>303.27999999999997</v>
      </c>
      <c r="CL7" s="24">
        <v>273.68</v>
      </c>
      <c r="CM7" s="24">
        <v>35.229999999999997</v>
      </c>
      <c r="CN7" s="24">
        <v>42.14</v>
      </c>
      <c r="CO7" s="24">
        <v>43.01</v>
      </c>
      <c r="CP7" s="24">
        <v>43.01</v>
      </c>
      <c r="CQ7" s="24">
        <v>39.65</v>
      </c>
      <c r="CR7" s="24">
        <v>50.68</v>
      </c>
      <c r="CS7" s="24">
        <v>50.14</v>
      </c>
      <c r="CT7" s="24">
        <v>54.83</v>
      </c>
      <c r="CU7" s="24">
        <v>66.53</v>
      </c>
      <c r="CV7" s="24">
        <v>52.35</v>
      </c>
      <c r="CW7" s="24">
        <v>52.55</v>
      </c>
      <c r="CX7" s="24">
        <v>95.2</v>
      </c>
      <c r="CY7" s="24">
        <v>93.4</v>
      </c>
      <c r="CZ7" s="24">
        <v>93.52</v>
      </c>
      <c r="DA7" s="24">
        <v>92.7</v>
      </c>
      <c r="DB7" s="24">
        <v>92.51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2024-01-17T06:44:15Z</cp:lastPrinted>
  <dcterms:created xsi:type="dcterms:W3CDTF">2023-12-12T02:54:33Z</dcterms:created>
  <dcterms:modified xsi:type="dcterms:W3CDTF">2024-01-18T22:59:20Z</dcterms:modified>
  <cp:category/>
</cp:coreProperties>
</file>