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0505\06 ＰＰＰ推進Ｇ\41 指定管理制度\2025(R7)-指定管理\42_ホームページ\2025040X導入施設一覧・導入状況＆マニュアル改訂\"/>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'管理に係る経費の収支予算書・報告書（本業務）'!$A$1:$H$118</definedName>
    <definedName name="_xlnm.Print_Area" localSheetId="1">自主事業に係る収支予算書・報告書!$A$1:$H$45</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G17" i="1" l="1"/>
  <c r="G12" i="1" l="1"/>
  <c r="G13" i="1"/>
  <c r="G62" i="1"/>
  <c r="G33" i="1" l="1"/>
  <c r="G32" i="1"/>
  <c r="F38" i="5" l="1"/>
  <c r="E38" i="5"/>
  <c r="F12" i="5"/>
  <c r="E12" i="5"/>
  <c r="F11" i="5"/>
  <c r="G8" i="5"/>
  <c r="G9" i="5"/>
  <c r="G10" i="5"/>
  <c r="E11" i="5"/>
  <c r="G11" i="5" l="1"/>
  <c r="F34" i="5"/>
  <c r="G38" i="5"/>
  <c r="E34" i="5"/>
  <c r="G12" i="5"/>
  <c r="F103" i="1"/>
  <c r="E103" i="1"/>
  <c r="F25" i="1"/>
  <c r="E25" i="1"/>
  <c r="E94" i="1" l="1"/>
  <c r="F94" i="1"/>
  <c r="G103" i="1"/>
  <c r="G25" i="1"/>
  <c r="H3" i="6" l="1"/>
  <c r="H3" i="5"/>
  <c r="G24" i="5" l="1"/>
  <c r="G35" i="5" l="1"/>
  <c r="G34" i="5"/>
  <c r="G32" i="5"/>
  <c r="G27" i="5"/>
  <c r="G26" i="5"/>
  <c r="G25" i="5"/>
  <c r="G23" i="5"/>
  <c r="G22" i="5"/>
  <c r="G21" i="5"/>
  <c r="G20" i="5"/>
  <c r="G30" i="5"/>
  <c r="G29" i="5"/>
  <c r="G18" i="5"/>
  <c r="G17" i="5"/>
  <c r="G7" i="5"/>
  <c r="G100" i="1"/>
  <c r="G99" i="1"/>
  <c r="G97" i="1"/>
  <c r="G96" i="1"/>
  <c r="G95" i="1"/>
  <c r="G94" i="1"/>
  <c r="G92" i="1"/>
  <c r="G90" i="1"/>
  <c r="G89" i="1"/>
  <c r="G88" i="1"/>
  <c r="G87" i="1"/>
  <c r="G86" i="1"/>
  <c r="G85" i="1"/>
  <c r="G84" i="1"/>
  <c r="G83" i="1"/>
  <c r="G81" i="1"/>
  <c r="G80" i="1"/>
  <c r="G78" i="1"/>
  <c r="G76" i="1"/>
  <c r="G75" i="1"/>
  <c r="G73" i="1"/>
  <c r="G72" i="1"/>
  <c r="G71" i="1"/>
  <c r="G69" i="1"/>
  <c r="G68" i="1"/>
  <c r="G67" i="1"/>
  <c r="G66" i="1"/>
  <c r="G65" i="1"/>
  <c r="G63" i="1"/>
  <c r="G61" i="1"/>
  <c r="G60" i="1"/>
  <c r="G59" i="1"/>
  <c r="G58" i="1"/>
  <c r="G56" i="1"/>
  <c r="G55" i="1"/>
  <c r="G54" i="1"/>
  <c r="G53" i="1"/>
  <c r="G52" i="1"/>
  <c r="G51" i="1"/>
  <c r="G49" i="1"/>
  <c r="G48" i="1"/>
  <c r="G46" i="1"/>
  <c r="G45" i="1"/>
  <c r="G44" i="1"/>
  <c r="G43" i="1"/>
  <c r="G41" i="1"/>
  <c r="G40" i="1"/>
  <c r="G39" i="1"/>
  <c r="G38" i="1"/>
  <c r="G35" i="1"/>
  <c r="G34" i="1"/>
  <c r="G31" i="1"/>
  <c r="G30" i="1"/>
  <c r="G23" i="1"/>
  <c r="G22" i="1"/>
  <c r="G21" i="1"/>
  <c r="G20" i="1"/>
  <c r="G18" i="1"/>
  <c r="G16" i="1"/>
  <c r="G14" i="1"/>
  <c r="G11" i="1"/>
  <c r="G9" i="1"/>
  <c r="G8" i="1"/>
  <c r="H2" i="6" l="1"/>
  <c r="A2" i="6"/>
  <c r="H2" i="5"/>
  <c r="A2" i="5"/>
  <c r="F15" i="1" l="1"/>
  <c r="E15" i="1"/>
  <c r="G15" i="1" l="1"/>
  <c r="E8" i="6"/>
  <c r="F91" i="1" l="1"/>
  <c r="F93" i="1"/>
  <c r="E93" i="1"/>
  <c r="E91" i="1"/>
  <c r="E16" i="5"/>
  <c r="F16" i="5"/>
  <c r="F28" i="5"/>
  <c r="E28" i="5"/>
  <c r="E19" i="5"/>
  <c r="F19" i="5"/>
  <c r="E31" i="5"/>
  <c r="F31" i="5"/>
  <c r="E79" i="1"/>
  <c r="E33" i="5"/>
  <c r="G31" i="5" l="1"/>
  <c r="G28" i="5"/>
  <c r="E36" i="5"/>
  <c r="G19" i="5"/>
  <c r="G16" i="5"/>
  <c r="G93" i="1"/>
  <c r="G91" i="1"/>
  <c r="E19" i="6" l="1"/>
  <c r="E37" i="5"/>
  <c r="F8" i="6"/>
  <c r="G8" i="6" s="1"/>
  <c r="F33" i="5"/>
  <c r="E82" i="1"/>
  <c r="E64" i="1"/>
  <c r="E57" i="1"/>
  <c r="F50" i="1"/>
  <c r="E50" i="1"/>
  <c r="F79" i="1"/>
  <c r="G79" i="1" s="1"/>
  <c r="E29" i="1"/>
  <c r="F77" i="1"/>
  <c r="G77" i="1" s="1"/>
  <c r="E77" i="1"/>
  <c r="F64" i="1"/>
  <c r="F57" i="1"/>
  <c r="F74" i="1"/>
  <c r="E74" i="1"/>
  <c r="F42" i="1"/>
  <c r="E42" i="1"/>
  <c r="F47" i="1"/>
  <c r="E47" i="1"/>
  <c r="F70" i="1"/>
  <c r="E70" i="1"/>
  <c r="F37" i="1"/>
  <c r="E37" i="1"/>
  <c r="F29" i="1"/>
  <c r="F7" i="1"/>
  <c r="E7" i="1"/>
  <c r="E14" i="6" l="1"/>
  <c r="G29" i="1"/>
  <c r="G42" i="1"/>
  <c r="G64" i="1"/>
  <c r="G33" i="5"/>
  <c r="F36" i="5"/>
  <c r="F37" i="5" s="1"/>
  <c r="G37" i="1"/>
  <c r="G70" i="1"/>
  <c r="G50" i="1"/>
  <c r="G47" i="1"/>
  <c r="G74" i="1"/>
  <c r="G7" i="1"/>
  <c r="G57" i="1"/>
  <c r="E36" i="1"/>
  <c r="F36" i="1"/>
  <c r="F98" i="1"/>
  <c r="E98" i="1"/>
  <c r="G37" i="5" l="1"/>
  <c r="G36" i="1"/>
  <c r="F19" i="6"/>
  <c r="G19" i="6" s="1"/>
  <c r="G36" i="5"/>
  <c r="F14" i="6"/>
  <c r="G14" i="6" s="1"/>
  <c r="G98" i="1"/>
  <c r="E19" i="1"/>
  <c r="F19" i="1"/>
  <c r="G19" i="1" l="1"/>
  <c r="F10" i="1"/>
  <c r="E10" i="1"/>
  <c r="F82" i="1"/>
  <c r="G82" i="1" s="1"/>
  <c r="G10" i="1" l="1"/>
  <c r="E24" i="1"/>
  <c r="F24" i="1"/>
  <c r="F101" i="1" l="1"/>
  <c r="F102" i="1" s="1"/>
  <c r="E101" i="1"/>
  <c r="E18" i="6" s="1"/>
  <c r="E20" i="6" s="1"/>
  <c r="G24" i="1"/>
  <c r="F7" i="6"/>
  <c r="E7" i="6"/>
  <c r="E9" i="6" s="1"/>
  <c r="F18" i="6" l="1"/>
  <c r="G101" i="1"/>
  <c r="F9" i="6"/>
  <c r="G7" i="6"/>
  <c r="E102" i="1"/>
  <c r="G18" i="6" l="1"/>
  <c r="F20" i="6"/>
  <c r="G20" i="6" s="1"/>
  <c r="F13" i="6"/>
  <c r="F15" i="6" s="1"/>
  <c r="G102"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5" authorId="0" shapeId="0">
      <text>
        <r>
          <rPr>
            <sz val="9"/>
            <color indexed="81"/>
            <rFont val="MS P ゴシック"/>
            <family val="3"/>
            <charset val="128"/>
          </rPr>
          <t>売店や講座等、仕様書で義務化している事業収入</t>
        </r>
      </text>
    </comment>
    <comment ref="A29"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6" authorId="0" shapeId="0">
      <text>
        <r>
          <rPr>
            <sz val="9"/>
            <color indexed="81"/>
            <rFont val="MS P ゴシック"/>
            <family val="3"/>
            <charset val="128"/>
          </rPr>
          <t>施設の管理に直接関連する経費を計上してください。</t>
        </r>
      </text>
    </comment>
    <comment ref="B37"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79"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2"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3" authorId="0" shapeId="0">
      <text>
        <r>
          <rPr>
            <sz val="9"/>
            <color indexed="81"/>
            <rFont val="MS P ゴシック"/>
            <family val="3"/>
            <charset val="128"/>
          </rPr>
          <t>損金算入できるものを計上してください。
※法人税額相当分は一般管理費等となります。</t>
        </r>
      </text>
    </comment>
    <comment ref="C94"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98" authorId="0" shapeId="0">
      <text>
        <r>
          <rPr>
            <sz val="9"/>
            <color indexed="81"/>
            <rFont val="MS P ゴシック"/>
            <family val="3"/>
            <charset val="128"/>
          </rPr>
          <t>指定管理者から市へ納付金が発生する場合入力してください。
※発生しない場合は記入不要</t>
        </r>
      </text>
    </comment>
    <comment ref="A101"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6"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34"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36"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<sst xmlns="http://schemas.openxmlformats.org/spreadsheetml/2006/main" count="308" uniqueCount="160">
  <si>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</si>
  <si>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</si>
  <si>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</si>
  <si>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</si>
  <si>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</si>
  <si>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</si>
  <si>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</si>
  <si>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</si>
  <si>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</si>
  <si>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</si>
  <si>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</si>
  <si>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</si>
  <si>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</si>
  <si>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</si>
  <si>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</si>
  <si>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</si>
  <si>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</si>
  <si>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</si>
  <si>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</si>
  <si>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</si>
  <si>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</si>
  <si>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</si>
  <si>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</si>
  <si>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</si>
  <si>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</si>
  <si>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</si>
  <si>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</si>
  <si>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</si>
  <si>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</si>
  <si>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</si>
  <si>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</si>
  <si>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</si>
  <si>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</si>
  <si>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</si>
  <si>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</si>
  <si>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</si>
  <si>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</si>
  <si>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</si>
  <si>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</si>
  <si>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</si>
  <si>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</si>
  <si>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</si>
  <si>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</si>
  <si>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</si>
  <si>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</si>
  <si>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</si>
  <si>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</si>
  <si>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</si>
  <si>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</si>
  <si>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</si>
  <si>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</si>
  <si>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</si>
  <si>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</si>
  <si>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</si>
  <si>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</si>
  <si>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</si>
  <si>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</si>
  <si>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</si>
  <si>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</si>
  <si>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</si>
  <si>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</si>
  <si>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</si>
  <si>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</si>
  <si>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</si>
  <si>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</si>
  <si>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</si>
  <si>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</si>
  <si>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クリーニング</t>
    <phoneticPr fontId="1"/>
  </si>
  <si>
    <t>保険料</t>
    <rPh sb="0" eb="3">
      <t>ホケンリョウ</t>
    </rPh>
    <phoneticPr fontId="1"/>
  </si>
  <si>
    <t>自主事業の人件費は、本業務と明確に区分できる場合のみ入力するものとし、明確に区分できなければ計上しないものとしてください。</t>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</si>
  <si>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</si>
  <si>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</si>
  <si>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</si>
  <si>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</si>
  <si>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</si>
  <si>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</si>
  <si>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</si>
  <si>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</si>
  <si>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</si>
  <si>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</si>
  <si>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</si>
  <si>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</si>
  <si>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</si>
  <si>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</si>
  <si>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</si>
  <si>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</si>
  <si>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</si>
  <si>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</si>
  <si>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</si>
  <si>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</si>
  <si>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</si>
  <si>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</si>
  <si>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</si>
  <si>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</si>
  <si>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</si>
  <si>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</si>
  <si>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</si>
  <si>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</si>
  <si>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</si>
  <si>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</si>
  <si>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</si>
  <si>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</si>
  <si>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</si>
  <si>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○○センター</t>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</si>
  <si>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</si>
  <si>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</si>
  <si>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</si>
  <si>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</si>
  <si>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</si>
  <si>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</si>
  <si>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</si>
  <si>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</si>
  <si>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</si>
  <si>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</si>
  <si>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</si>
  <si>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管理に係る経費収入小計</t>
    <rPh sb="0" eb="2">
      <t>カンリ</t>
    </rPh>
    <rPh sb="3" eb="4">
      <t>カカ</t>
    </rPh>
    <rPh sb="5" eb="7">
      <t>ケイヒ</t>
    </rPh>
    <rPh sb="7" eb="9">
      <t>シュウニュウ</t>
    </rPh>
    <rPh sb="9" eb="11">
      <t>ショウケイ</t>
    </rPh>
    <phoneticPr fontId="1"/>
  </si>
  <si>
    <t>自主事業に係る収入小計</t>
    <rPh sb="0" eb="4">
      <t>ジシュジギョウ</t>
    </rPh>
    <rPh sb="5" eb="6">
      <t>カカ</t>
    </rPh>
    <rPh sb="7" eb="9">
      <t>シュウニュウ</t>
    </rPh>
    <rPh sb="9" eb="11">
      <t>ショウケイ</t>
    </rPh>
    <phoneticPr fontId="1"/>
  </si>
  <si>
    <t>管理に係る経費支出等小計</t>
    <rPh sb="0" eb="2">
      <t>カンリ</t>
    </rPh>
    <rPh sb="3" eb="4">
      <t>カカ</t>
    </rPh>
    <rPh sb="5" eb="7">
      <t>ケイヒ</t>
    </rPh>
    <rPh sb="7" eb="9">
      <t>シシュツ</t>
    </rPh>
    <rPh sb="9" eb="10">
      <t>トウ</t>
    </rPh>
    <rPh sb="10" eb="12">
      <t>ショウケイ</t>
    </rPh>
    <phoneticPr fontId="1"/>
  </si>
  <si>
    <t>自主事業に係る支出等小計</t>
    <rPh sb="0" eb="4">
      <t>ジシュジギョウ</t>
    </rPh>
    <rPh sb="5" eb="6">
      <t>カカ</t>
    </rPh>
    <rPh sb="7" eb="9">
      <t>シシュツ</t>
    </rPh>
    <rPh sb="9" eb="10">
      <t>トウ</t>
    </rPh>
    <rPh sb="10" eb="12">
      <t>ショウケイ</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</si>
  <si>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</si>
  <si>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</si>
  <si>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</si>
  <si>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</si>
  <si>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</si>
  <si>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</si>
  <si>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</si>
  <si>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</si>
  <si>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</si>
  <si>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</si>
  <si>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</si>
  <si>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r>
      <t>管理に係る経費の収支予算書及び報告書</t>
    </r>
    <r>
      <rPr>
        <sz val="14"/>
        <color rgb="FFFF0000"/>
        <rFont val="ＭＳ Ｐゴシック"/>
        <family val="3"/>
        <charset val="128"/>
      </rPr>
      <t>【記載例】</t>
    </r>
    <rPh sb="0" eb="2">
      <t>カンリ</t>
    </rPh>
    <rPh sb="3" eb="4">
      <t>カカ</t>
    </rPh>
    <rPh sb="5" eb="7">
      <t>ケイヒ</t>
    </rPh>
    <rPh sb="8" eb="10">
      <t>シュウシ</t>
    </rPh>
    <rPh sb="10" eb="12">
      <t>ヨサン</t>
    </rPh>
    <rPh sb="12" eb="13">
      <t>ショ</t>
    </rPh>
    <rPh sb="13" eb="14">
      <t>オヨ</t>
    </rPh>
    <rPh sb="15" eb="18">
      <t>ホウコクショ</t>
    </rPh>
    <rPh sb="19" eb="22">
      <t>キサイレイ</t>
    </rPh>
    <phoneticPr fontId="1"/>
  </si>
  <si>
    <t>講師料</t>
    <rPh sb="0" eb="3">
      <t>コウシリョウ</t>
    </rPh>
    <phoneticPr fontId="1"/>
  </si>
  <si>
    <t>指定講座材料費</t>
    <rPh sb="0" eb="2">
      <t>シテイ</t>
    </rPh>
    <rPh sb="2" eb="4">
      <t>コウザ</t>
    </rPh>
    <rPh sb="4" eb="6">
      <t>ザイリョウ</t>
    </rPh>
    <rPh sb="6" eb="7">
      <t>ヒ</t>
    </rPh>
    <phoneticPr fontId="1"/>
  </si>
  <si>
    <t>エレベーター保守点検業務</t>
    <rPh sb="6" eb="8">
      <t>ホシュ</t>
    </rPh>
    <rPh sb="8" eb="12">
      <t>テンケンギョウム</t>
    </rPh>
    <phoneticPr fontId="1"/>
  </si>
  <si>
    <t>利用料金収入</t>
    <rPh sb="0" eb="4">
      <t>リヨウリョウキン</t>
    </rPh>
    <rPh sb="4" eb="6">
      <t>シュウニュウ</t>
    </rPh>
    <phoneticPr fontId="1"/>
  </si>
  <si>
    <t>付帯設備収入</t>
    <rPh sb="0" eb="2">
      <t>フタイ</t>
    </rPh>
    <rPh sb="2" eb="4">
      <t>セツビ</t>
    </rPh>
    <rPh sb="4" eb="6">
      <t>シュウニュウ</t>
    </rPh>
    <phoneticPr fontId="1"/>
  </si>
  <si>
    <t>駐車料金収入</t>
    <rPh sb="0" eb="4">
      <t>チュウシャリョウキン</t>
    </rPh>
    <rPh sb="4" eb="6">
      <t>シュウニュウ</t>
    </rPh>
    <phoneticPr fontId="1"/>
  </si>
  <si>
    <t>カルチャー教室受講料</t>
    <rPh sb="5" eb="7">
      <t>キョウシツ</t>
    </rPh>
    <rPh sb="7" eb="10">
      <t>ジュコウリョウ</t>
    </rPh>
    <phoneticPr fontId="1"/>
  </si>
  <si>
    <t>○○センターまつり</t>
    <phoneticPr fontId="1"/>
  </si>
  <si>
    <t>その他収入</t>
    <rPh sb="2" eb="3">
      <t>タ</t>
    </rPh>
    <rPh sb="3" eb="5">
      <t>シュウニュウ</t>
    </rPh>
    <phoneticPr fontId="1"/>
  </si>
  <si>
    <t>協賛金</t>
    <rPh sb="0" eb="3">
      <t>キョウサンキン</t>
    </rPh>
    <phoneticPr fontId="1"/>
  </si>
  <si>
    <t>市キャッシュレス決済に係る交付金</t>
    <rPh sb="0" eb="1">
      <t>シ</t>
    </rPh>
    <rPh sb="8" eb="10">
      <t>ケッサイ</t>
    </rPh>
    <rPh sb="11" eb="12">
      <t>カカ</t>
    </rPh>
    <rPh sb="13" eb="16">
      <t>コウフキン</t>
    </rPh>
    <phoneticPr fontId="1"/>
  </si>
  <si>
    <t>指定講座受講料</t>
    <rPh sb="0" eb="4">
      <t>シテイコウザ</t>
    </rPh>
    <rPh sb="4" eb="7">
      <t>ジュコウリョウ</t>
    </rPh>
    <phoneticPr fontId="1"/>
  </si>
  <si>
    <t>売店収入</t>
    <rPh sb="0" eb="2">
      <t>バイテン</t>
    </rPh>
    <rPh sb="2" eb="4">
      <t>シュウニュウ</t>
    </rPh>
    <phoneticPr fontId="1"/>
  </si>
  <si>
    <t>うち、トイレットペーパー（214,000円）障がい者優先調達（調達先：○○会）</t>
    <rPh sb="20" eb="21">
      <t>エン</t>
    </rPh>
    <rPh sb="22" eb="23">
      <t>ショウ</t>
    </rPh>
    <rPh sb="25" eb="26">
      <t>シャ</t>
    </rPh>
    <rPh sb="26" eb="30">
      <t>ユウセンチョウタツ</t>
    </rPh>
    <rPh sb="31" eb="34">
      <t>チョウタツサキ</t>
    </rPh>
    <rPh sb="37" eb="38">
      <t>カイ</t>
    </rPh>
    <phoneticPr fontId="1"/>
  </si>
  <si>
    <t>指定講座広告料</t>
    <rPh sb="0" eb="2">
      <t>シテイ</t>
    </rPh>
    <rPh sb="2" eb="4">
      <t>コウザ</t>
    </rPh>
    <rPh sb="4" eb="7">
      <t>コウコクリョウ</t>
    </rPh>
    <phoneticPr fontId="1"/>
  </si>
  <si>
    <t>指定講座保険料</t>
    <rPh sb="0" eb="4">
      <t>シテイコウザ</t>
    </rPh>
    <rPh sb="4" eb="7">
      <t>ホケンリョウ</t>
    </rPh>
    <phoneticPr fontId="1"/>
  </si>
  <si>
    <t>NHK放送受信料</t>
    <rPh sb="3" eb="5">
      <t>ホウソウ</t>
    </rPh>
    <rPh sb="5" eb="8">
      <t>ジュシンリョウ</t>
    </rPh>
    <phoneticPr fontId="1"/>
  </si>
  <si>
    <t>施設賠償責任保険</t>
    <rPh sb="0" eb="2">
      <t>シセツ</t>
    </rPh>
    <rPh sb="2" eb="4">
      <t>バイショウ</t>
    </rPh>
    <rPh sb="4" eb="6">
      <t>セキニン</t>
    </rPh>
    <rPh sb="6" eb="8">
      <t>ホケン</t>
    </rPh>
    <phoneticPr fontId="1"/>
  </si>
  <si>
    <t>イベント保険</t>
    <rPh sb="4" eb="6">
      <t>ホケン</t>
    </rPh>
    <phoneticPr fontId="1"/>
  </si>
  <si>
    <t>カルチャー教室講師謝礼</t>
    <rPh sb="5" eb="7">
      <t>キョウシツ</t>
    </rPh>
    <rPh sb="7" eb="9">
      <t>コウシ</t>
    </rPh>
    <rPh sb="9" eb="11">
      <t>シャレイ</t>
    </rPh>
    <phoneticPr fontId="1"/>
  </si>
  <si>
    <t>カルチャー教室材料費</t>
    <rPh sb="5" eb="7">
      <t>キョウシツ</t>
    </rPh>
    <rPh sb="7" eb="10">
      <t>ザイリョウヒ</t>
    </rPh>
    <phoneticPr fontId="1"/>
  </si>
  <si>
    <t>カルチャー教室チラシ印刷製本費</t>
    <rPh sb="5" eb="7">
      <t>キョウシツ</t>
    </rPh>
    <rPh sb="10" eb="12">
      <t>インサツ</t>
    </rPh>
    <rPh sb="12" eb="14">
      <t>セイホン</t>
    </rPh>
    <rPh sb="14" eb="15">
      <t>ヒ</t>
    </rPh>
    <phoneticPr fontId="1"/>
  </si>
  <si>
    <t>○○センターまつり行政財産使用料</t>
    <rPh sb="9" eb="11">
      <t>ギョウセイ</t>
    </rPh>
    <rPh sb="11" eb="13">
      <t>ザイサン</t>
    </rPh>
    <rPh sb="13" eb="16">
      <t>シヨウリョウ</t>
    </rPh>
    <phoneticPr fontId="1"/>
  </si>
  <si>
    <t>カルチャー教室における利用料金</t>
    <rPh sb="5" eb="7">
      <t>キョウシツ</t>
    </rPh>
    <rPh sb="11" eb="15">
      <t>リヨウリョウキン</t>
    </rPh>
    <phoneticPr fontId="1"/>
  </si>
  <si>
    <t>トイレ扉修繕工事、ホール床修繕工事等</t>
    <rPh sb="3" eb="4">
      <t>トビラ</t>
    </rPh>
    <rPh sb="4" eb="6">
      <t>シュウゼン</t>
    </rPh>
    <rPh sb="6" eb="8">
      <t>コウジ</t>
    </rPh>
    <rPh sb="12" eb="13">
      <t>ユカ</t>
    </rPh>
    <rPh sb="13" eb="17">
      <t>シュウゼンコウジ</t>
    </rPh>
    <rPh sb="17" eb="18">
      <t>トウ</t>
    </rPh>
    <phoneticPr fontId="1"/>
  </si>
  <si>
    <r>
      <t>自主事業に係る収支予算書及び報告書</t>
    </r>
    <r>
      <rPr>
        <sz val="14"/>
        <color rgb="FFFF0000"/>
        <rFont val="ＭＳ Ｐゴシック"/>
        <family val="3"/>
        <charset val="128"/>
      </rPr>
      <t>【記載例】</t>
    </r>
    <rPh sb="18" eb="21">
      <t>キサイレイ</t>
    </rPh>
    <phoneticPr fontId="1"/>
  </si>
  <si>
    <r>
      <t>連結収支予算書・報告書（本業務＋自主事業）</t>
    </r>
    <r>
      <rPr>
        <sz val="14"/>
        <color rgb="FFFF0000"/>
        <rFont val="ＭＳ Ｐゴシック"/>
        <family val="3"/>
        <charset val="128"/>
      </rPr>
      <t>【記載例】</t>
    </r>
    <rPh sb="0" eb="2">
      <t>レンケツ</t>
    </rPh>
    <rPh sb="2" eb="4">
      <t>シュウシ</t>
    </rPh>
    <rPh sb="4" eb="7">
      <t>ヨサンショ</t>
    </rPh>
    <rPh sb="8" eb="11">
      <t>ホウコクショ</t>
    </rPh>
    <rPh sb="12" eb="15">
      <t>ホンギョウム</t>
    </rPh>
    <rPh sb="16" eb="20">
      <t>ジシュジギョウ</t>
    </rPh>
    <rPh sb="22" eb="25">
      <t>キサイレイ</t>
    </rPh>
    <phoneticPr fontId="1"/>
  </si>
  <si>
    <t>収入合計</t>
    <rPh sb="0" eb="2">
      <t>シュウニュウ</t>
    </rPh>
    <rPh sb="2" eb="4">
      <t>ゴウケイ</t>
    </rPh>
    <phoneticPr fontId="1"/>
  </si>
  <si>
    <t>支出等合計</t>
    <rPh sb="0" eb="2">
      <t>シシュツ</t>
    </rPh>
    <rPh sb="2" eb="3">
      <t>トウ</t>
    </rPh>
    <rPh sb="3" eb="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</si>
</sst>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14"/>
      <color rgb="FFFF0000"/>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lignment vertical="center"/>
    </xf>
    <xf numFmtId="38" fontId="4" fillId="0" borderId="0" xfId="1" applyFont="1" applyBorder="1" applyAlignment="1">
      <alignment vertical="center"/>
    </xf>
    <xf numFmtId="0" fontId="4" fillId="0" borderId="0" xfId="0" applyFont="1" applyBorder="1" applyAlignment="1">
      <alignment vertical="center" shrinkToFit="1"/>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5"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6" borderId="1" xfId="0" applyFont="1" applyFill="1" applyBorder="1" applyAlignment="1">
      <alignment horizontal="lef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05:$H$118" spid="_x0000_s1284"/>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14</xdr:row>
          <xdr:rowOff>114300</xdr:rowOff>
        </xdr:to>
        <xdr:pic>
          <xdr:nvPicPr>
            <xdr:cNvPr id="2" name="図 1"/>
            <xdr:cNvPicPr>
              <a:picLocks noChangeAspect="1" noChangeArrowheads="1"/>
              <a:extLst>
                <a:ext uri="{84589F7E-364E-4C9E-8A38-B11213B215E9}">
                  <a14:cameraTool cellRange="$A$40:$H$45" spid="_x0000_s3251"/>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3"/>
  <sheetViews>
    <sheetView tabSelected="1" zoomScaleNormal="100"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5"/>
    <col min="22" max="16384" width="9" style="4"/>
  </cols>
  <sheetData>
    <row r="1" spans="1:8">
      <c r="A1" s="4" t="s">
        <v>76</v>
      </c>
    </row>
    <row r="2" spans="1:8">
      <c r="A2" s="65" t="s">
        <v>102</v>
      </c>
      <c r="B2" s="65"/>
      <c r="C2" s="65"/>
      <c r="D2" s="1"/>
      <c r="G2" s="3" t="s">
        <v>32</v>
      </c>
      <c r="H2" s="4" t="s">
        <v>103</v>
      </c>
    </row>
    <row r="3" spans="1:8">
      <c r="A3" s="54"/>
      <c r="B3" s="54"/>
      <c r="C3" s="54"/>
      <c r="D3" s="54"/>
      <c r="G3" s="3" t="s">
        <v>89</v>
      </c>
      <c r="H3" s="4" t="s">
        <v>104</v>
      </c>
    </row>
    <row r="4" spans="1:8" ht="20.25" customHeight="1">
      <c r="A4" s="64" t="s">
        <v>130</v>
      </c>
      <c r="B4" s="64"/>
      <c r="C4" s="64"/>
      <c r="D4" s="64"/>
      <c r="E4" s="64"/>
      <c r="F4" s="64"/>
      <c r="G4" s="64"/>
      <c r="H4" s="64"/>
    </row>
    <row r="5" spans="1:8">
      <c r="A5" s="4" t="s">
        <v>0</v>
      </c>
      <c r="H5" s="7" t="s">
        <v>31</v>
      </c>
    </row>
    <row r="6" spans="1:8" ht="27" customHeight="1">
      <c r="A6" s="74" t="s">
        <v>1</v>
      </c>
      <c r="B6" s="75"/>
      <c r="C6" s="49" t="s">
        <v>60</v>
      </c>
      <c r="D6" s="50" t="s">
        <v>46</v>
      </c>
      <c r="E6" s="51" t="s">
        <v>10</v>
      </c>
      <c r="F6" s="51" t="s">
        <v>11</v>
      </c>
      <c r="G6" s="51" t="s">
        <v>12</v>
      </c>
      <c r="H6" s="52" t="s">
        <v>13</v>
      </c>
    </row>
    <row r="7" spans="1:8" ht="13.5" customHeight="1">
      <c r="A7" s="68" t="s">
        <v>2</v>
      </c>
      <c r="B7" s="69"/>
      <c r="C7" s="70"/>
      <c r="D7" s="13"/>
      <c r="E7" s="15">
        <f>SUM(E8:E9)</f>
        <v>31350000</v>
      </c>
      <c r="F7" s="15">
        <f>SUM(F8:F9)</f>
        <v>31350000</v>
      </c>
      <c r="G7" s="15">
        <f>F7-E7</f>
        <v>0</v>
      </c>
      <c r="H7" s="12"/>
    </row>
    <row r="8" spans="1:8" ht="13.5" customHeight="1">
      <c r="A8" s="11"/>
      <c r="B8" s="28"/>
      <c r="C8" s="29"/>
      <c r="D8" s="30" t="s">
        <v>57</v>
      </c>
      <c r="E8" s="31">
        <v>31350000</v>
      </c>
      <c r="F8" s="31">
        <v>31350000</v>
      </c>
      <c r="G8" s="31">
        <f t="shared" ref="G8:G25" si="0">F8-E8</f>
        <v>0</v>
      </c>
      <c r="H8" s="29"/>
    </row>
    <row r="9" spans="1:8" ht="13.5" customHeight="1">
      <c r="A9" s="11"/>
      <c r="B9" s="28"/>
      <c r="C9" s="29"/>
      <c r="D9" s="30"/>
      <c r="E9" s="31"/>
      <c r="F9" s="31"/>
      <c r="G9" s="31">
        <f t="shared" si="0"/>
        <v>0</v>
      </c>
      <c r="H9" s="29"/>
    </row>
    <row r="10" spans="1:8" ht="13.5" customHeight="1">
      <c r="A10" s="68" t="s">
        <v>119</v>
      </c>
      <c r="B10" s="69"/>
      <c r="C10" s="70"/>
      <c r="D10" s="13"/>
      <c r="E10" s="14">
        <f>SUM(E11:E14)</f>
        <v>28000000</v>
      </c>
      <c r="F10" s="14">
        <f>SUM(F11:F14)</f>
        <v>27360500</v>
      </c>
      <c r="G10" s="15">
        <f t="shared" si="0"/>
        <v>-639500</v>
      </c>
      <c r="H10" s="12"/>
    </row>
    <row r="11" spans="1:8">
      <c r="A11" s="11"/>
      <c r="B11" s="28"/>
      <c r="C11" s="33" t="s">
        <v>134</v>
      </c>
      <c r="D11" s="30" t="s">
        <v>57</v>
      </c>
      <c r="E11" s="32">
        <v>18000000</v>
      </c>
      <c r="F11" s="32">
        <v>18250350</v>
      </c>
      <c r="G11" s="31">
        <f t="shared" si="0"/>
        <v>250350</v>
      </c>
      <c r="H11" s="29"/>
    </row>
    <row r="12" spans="1:8">
      <c r="A12" s="11"/>
      <c r="B12" s="28"/>
      <c r="C12" s="33" t="s">
        <v>135</v>
      </c>
      <c r="D12" s="30" t="s">
        <v>57</v>
      </c>
      <c r="E12" s="32">
        <v>7000000</v>
      </c>
      <c r="F12" s="32">
        <v>6561750</v>
      </c>
      <c r="G12" s="31">
        <f t="shared" si="0"/>
        <v>-438250</v>
      </c>
      <c r="H12" s="29"/>
    </row>
    <row r="13" spans="1:8">
      <c r="A13" s="11"/>
      <c r="B13" s="28"/>
      <c r="C13" s="33" t="s">
        <v>136</v>
      </c>
      <c r="D13" s="30" t="s">
        <v>57</v>
      </c>
      <c r="E13" s="32">
        <v>3000000</v>
      </c>
      <c r="F13" s="32">
        <v>2548400</v>
      </c>
      <c r="G13" s="31">
        <f t="shared" si="0"/>
        <v>-451600</v>
      </c>
      <c r="H13" s="29"/>
    </row>
    <row r="14" spans="1:8">
      <c r="A14" s="11"/>
      <c r="B14" s="28"/>
      <c r="C14" s="33"/>
      <c r="D14" s="30"/>
      <c r="E14" s="32"/>
      <c r="F14" s="32"/>
      <c r="G14" s="31">
        <f t="shared" si="0"/>
        <v>0</v>
      </c>
      <c r="H14" s="29"/>
    </row>
    <row r="15" spans="1:8" ht="13.5" customHeight="1">
      <c r="A15" s="68" t="s">
        <v>52</v>
      </c>
      <c r="B15" s="69"/>
      <c r="C15" s="70"/>
      <c r="D15" s="13"/>
      <c r="E15" s="14">
        <f>SUM(E16:E18)</f>
        <v>17800000</v>
      </c>
      <c r="F15" s="14">
        <f>SUM(F16:F18)</f>
        <v>17249600</v>
      </c>
      <c r="G15" s="15">
        <f t="shared" si="0"/>
        <v>-550400</v>
      </c>
      <c r="H15" s="12"/>
    </row>
    <row r="16" spans="1:8">
      <c r="A16" s="11"/>
      <c r="B16" s="28"/>
      <c r="C16" s="29" t="s">
        <v>142</v>
      </c>
      <c r="D16" s="30" t="s">
        <v>57</v>
      </c>
      <c r="E16" s="32">
        <v>16000000</v>
      </c>
      <c r="F16" s="32">
        <v>15384260</v>
      </c>
      <c r="G16" s="31">
        <f t="shared" si="0"/>
        <v>-615740</v>
      </c>
      <c r="H16" s="29"/>
    </row>
    <row r="17" spans="1:8">
      <c r="A17" s="11"/>
      <c r="B17" s="28"/>
      <c r="C17" s="29" t="s">
        <v>143</v>
      </c>
      <c r="D17" s="30" t="s">
        <v>57</v>
      </c>
      <c r="E17" s="32">
        <v>1800000</v>
      </c>
      <c r="F17" s="32">
        <v>1865340</v>
      </c>
      <c r="G17" s="31">
        <f t="shared" si="0"/>
        <v>65340</v>
      </c>
      <c r="H17" s="29"/>
    </row>
    <row r="18" spans="1:8" ht="13.5" customHeight="1">
      <c r="A18" s="11"/>
      <c r="B18" s="28"/>
      <c r="C18" s="29"/>
      <c r="D18" s="30"/>
      <c r="E18" s="32"/>
      <c r="F18" s="32"/>
      <c r="G18" s="31">
        <f t="shared" si="0"/>
        <v>0</v>
      </c>
      <c r="H18" s="29"/>
    </row>
    <row r="19" spans="1:8" ht="13.5" customHeight="1">
      <c r="A19" s="68" t="s">
        <v>61</v>
      </c>
      <c r="B19" s="69"/>
      <c r="C19" s="70"/>
      <c r="D19" s="13"/>
      <c r="E19" s="14">
        <f>SUM(E20:E23)</f>
        <v>1500000</v>
      </c>
      <c r="F19" s="14">
        <f>SUM(F20:F23)</f>
        <v>1979293</v>
      </c>
      <c r="G19" s="15">
        <f t="shared" si="0"/>
        <v>479293</v>
      </c>
      <c r="H19" s="12"/>
    </row>
    <row r="20" spans="1:8">
      <c r="A20" s="11"/>
      <c r="B20" s="28"/>
      <c r="C20" s="29" t="s">
        <v>3</v>
      </c>
      <c r="D20" s="30" t="s">
        <v>57</v>
      </c>
      <c r="E20" s="32">
        <v>1000000</v>
      </c>
      <c r="F20" s="32">
        <v>1039485</v>
      </c>
      <c r="G20" s="31">
        <f t="shared" si="0"/>
        <v>39485</v>
      </c>
      <c r="H20" s="29"/>
    </row>
    <row r="21" spans="1:8" ht="13.5" customHeight="1">
      <c r="A21" s="11"/>
      <c r="B21" s="28"/>
      <c r="C21" s="29" t="s">
        <v>66</v>
      </c>
      <c r="D21" s="30" t="s">
        <v>57</v>
      </c>
      <c r="E21" s="32">
        <v>500000</v>
      </c>
      <c r="F21" s="32">
        <v>534228</v>
      </c>
      <c r="G21" s="31">
        <f t="shared" si="0"/>
        <v>34228</v>
      </c>
      <c r="H21" s="29"/>
    </row>
    <row r="22" spans="1:8" ht="13.5" customHeight="1">
      <c r="A22" s="11"/>
      <c r="B22" s="28"/>
      <c r="C22" s="29" t="s">
        <v>127</v>
      </c>
      <c r="D22" s="30" t="s">
        <v>64</v>
      </c>
      <c r="E22" s="32">
        <v>0</v>
      </c>
      <c r="F22" s="32">
        <v>405580</v>
      </c>
      <c r="G22" s="31">
        <f t="shared" si="0"/>
        <v>405580</v>
      </c>
      <c r="H22" s="29" t="s">
        <v>141</v>
      </c>
    </row>
    <row r="23" spans="1:8" ht="13.5" customHeight="1">
      <c r="A23" s="11"/>
      <c r="B23" s="28"/>
      <c r="C23" s="29"/>
      <c r="D23" s="30"/>
      <c r="E23" s="32"/>
      <c r="F23" s="32"/>
      <c r="G23" s="31">
        <f t="shared" si="0"/>
        <v>0</v>
      </c>
      <c r="H23" s="29"/>
    </row>
    <row r="24" spans="1:8">
      <c r="A24" s="67" t="s">
        <v>158</v>
      </c>
      <c r="B24" s="67"/>
      <c r="C24" s="67"/>
      <c r="D24" s="60"/>
      <c r="E24" s="61">
        <f>SUM(E7,E10,E15,E19)</f>
        <v>78650000</v>
      </c>
      <c r="F24" s="61">
        <f>SUM(F7,F10,F15,F19)</f>
        <v>77939393</v>
      </c>
      <c r="G24" s="62">
        <f t="shared" si="0"/>
        <v>-710607</v>
      </c>
      <c r="H24" s="63"/>
    </row>
    <row r="25" spans="1:8">
      <c r="A25" s="80" t="s">
        <v>96</v>
      </c>
      <c r="B25" s="80"/>
      <c r="C25" s="80"/>
      <c r="D25" s="55"/>
      <c r="E25" s="56">
        <f>(SUMIFS(E7:E24,D7:D24,"課税"))/1.1*0.1</f>
        <v>7150000</v>
      </c>
      <c r="F25" s="56">
        <f>(SUMIFS(F7:F24,D7:D24,"課税"))/1.1*0.1</f>
        <v>7048528.4545454551</v>
      </c>
      <c r="G25" s="57">
        <f t="shared" si="0"/>
        <v>-101471.54545454495</v>
      </c>
      <c r="H25" s="58" t="s">
        <v>97</v>
      </c>
    </row>
    <row r="26" spans="1:8">
      <c r="A26" s="43"/>
      <c r="B26" s="43"/>
      <c r="C26" s="43"/>
      <c r="D26" s="44"/>
      <c r="E26" s="45"/>
      <c r="F26" s="45"/>
      <c r="G26" s="46"/>
      <c r="H26" s="47"/>
    </row>
    <row r="27" spans="1:8" ht="13.5" customHeight="1">
      <c r="A27" s="4" t="s">
        <v>43</v>
      </c>
      <c r="H27" s="53" t="s">
        <v>31</v>
      </c>
    </row>
    <row r="28" spans="1:8" ht="27" customHeight="1">
      <c r="A28" s="74" t="s">
        <v>1</v>
      </c>
      <c r="B28" s="75"/>
      <c r="C28" s="49" t="s">
        <v>60</v>
      </c>
      <c r="D28" s="50" t="s">
        <v>46</v>
      </c>
      <c r="E28" s="51" t="s">
        <v>10</v>
      </c>
      <c r="F28" s="51" t="s">
        <v>11</v>
      </c>
      <c r="G28" s="51" t="s">
        <v>12</v>
      </c>
      <c r="H28" s="52" t="s">
        <v>13</v>
      </c>
    </row>
    <row r="29" spans="1:8" ht="13.5" customHeight="1">
      <c r="A29" s="68" t="s">
        <v>123</v>
      </c>
      <c r="B29" s="69"/>
      <c r="C29" s="70"/>
      <c r="D29" s="13"/>
      <c r="E29" s="14">
        <f>SUM(E30:E35)</f>
        <v>28866000</v>
      </c>
      <c r="F29" s="14">
        <f>SUM(F30:F35)</f>
        <v>29848494</v>
      </c>
      <c r="G29" s="15">
        <f>F29-E29</f>
        <v>982494</v>
      </c>
      <c r="H29" s="12"/>
    </row>
    <row r="30" spans="1:8">
      <c r="A30" s="59"/>
      <c r="B30" s="11"/>
      <c r="C30" s="9" t="s">
        <v>4</v>
      </c>
      <c r="D30" s="30" t="s">
        <v>64</v>
      </c>
      <c r="E30" s="16">
        <v>23502000</v>
      </c>
      <c r="F30" s="16">
        <v>24512385</v>
      </c>
      <c r="G30" s="10">
        <f t="shared" ref="G30:G81" si="1">F30-E30</f>
        <v>1010385</v>
      </c>
      <c r="H30" s="9"/>
    </row>
    <row r="31" spans="1:8">
      <c r="A31" s="11"/>
      <c r="B31" s="11"/>
      <c r="C31" s="9" t="s">
        <v>105</v>
      </c>
      <c r="D31" s="30" t="s">
        <v>64</v>
      </c>
      <c r="E31" s="16">
        <v>4829000</v>
      </c>
      <c r="F31" s="16">
        <v>4835125</v>
      </c>
      <c r="G31" s="10">
        <f t="shared" si="1"/>
        <v>6125</v>
      </c>
      <c r="H31" s="9"/>
    </row>
    <row r="32" spans="1:8">
      <c r="A32" s="11"/>
      <c r="B32" s="11"/>
      <c r="C32" s="9" t="s">
        <v>106</v>
      </c>
      <c r="D32" s="30" t="s">
        <v>57</v>
      </c>
      <c r="E32" s="16">
        <v>250000</v>
      </c>
      <c r="F32" s="16">
        <v>206640</v>
      </c>
      <c r="G32" s="10">
        <f>F32-E32</f>
        <v>-43360</v>
      </c>
      <c r="H32" s="9"/>
    </row>
    <row r="33" spans="1:8">
      <c r="A33" s="11"/>
      <c r="B33" s="11"/>
      <c r="C33" s="9" t="s">
        <v>107</v>
      </c>
      <c r="D33" s="30" t="s">
        <v>57</v>
      </c>
      <c r="E33" s="16">
        <v>35000</v>
      </c>
      <c r="F33" s="16">
        <v>34320</v>
      </c>
      <c r="G33" s="10">
        <f t="shared" si="1"/>
        <v>-680</v>
      </c>
      <c r="H33" s="9"/>
    </row>
    <row r="34" spans="1:8">
      <c r="A34" s="11"/>
      <c r="B34" s="11"/>
      <c r="C34" s="9" t="s">
        <v>108</v>
      </c>
      <c r="D34" s="30" t="s">
        <v>64</v>
      </c>
      <c r="E34" s="16">
        <v>250000</v>
      </c>
      <c r="F34" s="16">
        <v>260024</v>
      </c>
      <c r="G34" s="10">
        <f t="shared" si="1"/>
        <v>10024</v>
      </c>
      <c r="H34" s="9"/>
    </row>
    <row r="35" spans="1:8">
      <c r="A35" s="11"/>
      <c r="B35" s="11"/>
      <c r="C35" s="9"/>
      <c r="D35" s="30"/>
      <c r="E35" s="16"/>
      <c r="F35" s="16"/>
      <c r="G35" s="10">
        <f t="shared" si="1"/>
        <v>0</v>
      </c>
      <c r="H35" s="9"/>
    </row>
    <row r="36" spans="1:8">
      <c r="A36" s="68" t="s">
        <v>5</v>
      </c>
      <c r="B36" s="69"/>
      <c r="C36" s="70"/>
      <c r="D36" s="13"/>
      <c r="E36" s="14">
        <f>SUM(E37,E42,E47,E50,E57,E64,E70,E74,E77)</f>
        <v>25369000</v>
      </c>
      <c r="F36" s="14">
        <f>SUM(F37,F42,F47,F50,F57,F64,F70,F74,F77)</f>
        <v>25043984</v>
      </c>
      <c r="G36" s="15">
        <f t="shared" si="1"/>
        <v>-325016</v>
      </c>
      <c r="H36" s="12"/>
    </row>
    <row r="37" spans="1:8">
      <c r="A37" s="11"/>
      <c r="B37" s="71" t="s">
        <v>124</v>
      </c>
      <c r="C37" s="72"/>
      <c r="D37" s="20"/>
      <c r="E37" s="21">
        <f>SUM(E38:E41)</f>
        <v>11075000</v>
      </c>
      <c r="F37" s="21">
        <f>SUM(F38:F41)</f>
        <v>11207008</v>
      </c>
      <c r="G37" s="22">
        <f t="shared" si="1"/>
        <v>132008</v>
      </c>
      <c r="H37" s="19"/>
    </row>
    <row r="38" spans="1:8">
      <c r="A38" s="11"/>
      <c r="B38" s="18"/>
      <c r="C38" s="29" t="s">
        <v>6</v>
      </c>
      <c r="D38" s="30" t="s">
        <v>57</v>
      </c>
      <c r="E38" s="16">
        <v>6995000</v>
      </c>
      <c r="F38" s="16">
        <v>7085315</v>
      </c>
      <c r="G38" s="10">
        <f t="shared" si="1"/>
        <v>90315</v>
      </c>
      <c r="H38" s="9"/>
    </row>
    <row r="39" spans="1:8">
      <c r="A39" s="11"/>
      <c r="B39" s="18"/>
      <c r="C39" s="29" t="s">
        <v>8</v>
      </c>
      <c r="D39" s="30" t="s">
        <v>57</v>
      </c>
      <c r="E39" s="16">
        <v>485000</v>
      </c>
      <c r="F39" s="16">
        <v>446310</v>
      </c>
      <c r="G39" s="10">
        <f t="shared" si="1"/>
        <v>-38690</v>
      </c>
      <c r="H39" s="9"/>
    </row>
    <row r="40" spans="1:8">
      <c r="A40" s="11"/>
      <c r="B40" s="18"/>
      <c r="C40" s="29" t="s">
        <v>7</v>
      </c>
      <c r="D40" s="30" t="s">
        <v>57</v>
      </c>
      <c r="E40" s="16">
        <v>3595000</v>
      </c>
      <c r="F40" s="16">
        <v>3675383</v>
      </c>
      <c r="G40" s="10">
        <f t="shared" si="1"/>
        <v>80383</v>
      </c>
      <c r="H40" s="9"/>
    </row>
    <row r="41" spans="1:8">
      <c r="A41" s="11"/>
      <c r="B41" s="18"/>
      <c r="C41" s="9"/>
      <c r="D41" s="30"/>
      <c r="E41" s="16"/>
      <c r="F41" s="16"/>
      <c r="G41" s="10">
        <f t="shared" si="1"/>
        <v>0</v>
      </c>
      <c r="H41" s="9"/>
    </row>
    <row r="42" spans="1:8">
      <c r="A42" s="11"/>
      <c r="B42" s="71" t="s">
        <v>101</v>
      </c>
      <c r="C42" s="72"/>
      <c r="D42" s="20"/>
      <c r="E42" s="21">
        <f>SUM(E43:E46)</f>
        <v>1200000</v>
      </c>
      <c r="F42" s="21">
        <f>SUM(F43:F46)</f>
        <v>849126</v>
      </c>
      <c r="G42" s="22">
        <f t="shared" si="1"/>
        <v>-350874</v>
      </c>
      <c r="H42" s="19"/>
    </row>
    <row r="43" spans="1:8">
      <c r="A43" s="11"/>
      <c r="B43" s="18"/>
      <c r="C43" s="9" t="s">
        <v>109</v>
      </c>
      <c r="D43" s="30" t="s">
        <v>57</v>
      </c>
      <c r="E43" s="16">
        <v>1000000</v>
      </c>
      <c r="F43" s="16">
        <v>675784</v>
      </c>
      <c r="G43" s="10">
        <f t="shared" si="1"/>
        <v>-324216</v>
      </c>
      <c r="H43" s="9" t="s">
        <v>144</v>
      </c>
    </row>
    <row r="44" spans="1:8">
      <c r="A44" s="11"/>
      <c r="B44" s="18"/>
      <c r="C44" s="9" t="s">
        <v>110</v>
      </c>
      <c r="D44" s="30" t="s">
        <v>57</v>
      </c>
      <c r="E44" s="16">
        <v>50000</v>
      </c>
      <c r="F44" s="16">
        <v>35842</v>
      </c>
      <c r="G44" s="10">
        <f t="shared" si="1"/>
        <v>-14158</v>
      </c>
      <c r="H44" s="9"/>
    </row>
    <row r="45" spans="1:8">
      <c r="A45" s="11"/>
      <c r="B45" s="18"/>
      <c r="C45" s="9" t="s">
        <v>23</v>
      </c>
      <c r="D45" s="30" t="s">
        <v>57</v>
      </c>
      <c r="E45" s="16">
        <v>150000</v>
      </c>
      <c r="F45" s="16">
        <v>137500</v>
      </c>
      <c r="G45" s="10">
        <f t="shared" si="1"/>
        <v>-12500</v>
      </c>
      <c r="H45" s="9"/>
    </row>
    <row r="46" spans="1:8">
      <c r="A46" s="11"/>
      <c r="B46" s="18"/>
      <c r="C46" s="9"/>
      <c r="D46" s="30"/>
      <c r="E46" s="16"/>
      <c r="F46" s="16"/>
      <c r="G46" s="10">
        <f t="shared" si="1"/>
        <v>0</v>
      </c>
      <c r="H46" s="9"/>
    </row>
    <row r="47" spans="1:8">
      <c r="A47" s="11"/>
      <c r="B47" s="71" t="s">
        <v>9</v>
      </c>
      <c r="C47" s="72"/>
      <c r="D47" s="20"/>
      <c r="E47" s="21">
        <f>SUM(E48:E49)</f>
        <v>800000</v>
      </c>
      <c r="F47" s="21">
        <f>SUM(F48:F49)</f>
        <v>932408</v>
      </c>
      <c r="G47" s="22">
        <f t="shared" si="1"/>
        <v>132408</v>
      </c>
      <c r="H47" s="19"/>
    </row>
    <row r="48" spans="1:8">
      <c r="A48" s="11"/>
      <c r="B48" s="18"/>
      <c r="C48" s="9"/>
      <c r="D48" s="30" t="s">
        <v>57</v>
      </c>
      <c r="E48" s="16">
        <v>800000</v>
      </c>
      <c r="F48" s="16">
        <v>932408</v>
      </c>
      <c r="G48" s="10">
        <f t="shared" si="1"/>
        <v>132408</v>
      </c>
      <c r="H48" s="9" t="s">
        <v>155</v>
      </c>
    </row>
    <row r="49" spans="1:8">
      <c r="A49" s="11"/>
      <c r="B49" s="18"/>
      <c r="C49" s="9"/>
      <c r="D49" s="30"/>
      <c r="E49" s="16"/>
      <c r="F49" s="16"/>
      <c r="G49" s="10">
        <f t="shared" si="1"/>
        <v>0</v>
      </c>
      <c r="H49" s="9"/>
    </row>
    <row r="50" spans="1:8">
      <c r="A50" s="11"/>
      <c r="B50" s="71" t="s">
        <v>25</v>
      </c>
      <c r="C50" s="72"/>
      <c r="D50" s="20"/>
      <c r="E50" s="21">
        <f>SUM(E51:E56)</f>
        <v>2867000</v>
      </c>
      <c r="F50" s="21">
        <f>SUM(F51:F56)</f>
        <v>2887908</v>
      </c>
      <c r="G50" s="22">
        <f t="shared" si="1"/>
        <v>20908</v>
      </c>
      <c r="H50" s="19"/>
    </row>
    <row r="51" spans="1:8">
      <c r="A51" s="11"/>
      <c r="B51" s="18"/>
      <c r="C51" s="9" t="s">
        <v>26</v>
      </c>
      <c r="D51" s="30" t="s">
        <v>57</v>
      </c>
      <c r="E51" s="16">
        <v>2290000</v>
      </c>
      <c r="F51" s="16">
        <v>2270936</v>
      </c>
      <c r="G51" s="10">
        <f t="shared" si="1"/>
        <v>-19064</v>
      </c>
      <c r="H51" s="9"/>
    </row>
    <row r="52" spans="1:8">
      <c r="A52" s="11"/>
      <c r="B52" s="18"/>
      <c r="C52" s="9" t="s">
        <v>28</v>
      </c>
      <c r="D52" s="30" t="s">
        <v>57</v>
      </c>
      <c r="E52" s="16">
        <v>2000</v>
      </c>
      <c r="F52" s="16">
        <v>1200</v>
      </c>
      <c r="G52" s="10">
        <f t="shared" si="1"/>
        <v>-800</v>
      </c>
      <c r="H52" s="9"/>
    </row>
    <row r="53" spans="1:8">
      <c r="A53" s="11"/>
      <c r="B53" s="18"/>
      <c r="C53" s="9" t="s">
        <v>67</v>
      </c>
      <c r="D53" s="30" t="s">
        <v>57</v>
      </c>
      <c r="E53" s="16">
        <v>15000</v>
      </c>
      <c r="F53" s="16">
        <v>13622</v>
      </c>
      <c r="G53" s="10">
        <f t="shared" si="1"/>
        <v>-1378</v>
      </c>
      <c r="H53" s="9"/>
    </row>
    <row r="54" spans="1:8">
      <c r="A54" s="11"/>
      <c r="B54" s="18"/>
      <c r="C54" s="9" t="s">
        <v>42</v>
      </c>
      <c r="D54" s="30" t="s">
        <v>57</v>
      </c>
      <c r="E54" s="16">
        <v>100000</v>
      </c>
      <c r="F54" s="16">
        <v>132000</v>
      </c>
      <c r="G54" s="10">
        <f t="shared" si="1"/>
        <v>32000</v>
      </c>
      <c r="H54" s="9"/>
    </row>
    <row r="55" spans="1:8">
      <c r="A55" s="11"/>
      <c r="B55" s="18"/>
      <c r="C55" s="48" t="s">
        <v>68</v>
      </c>
      <c r="D55" s="30" t="s">
        <v>58</v>
      </c>
      <c r="E55" s="16">
        <v>460000</v>
      </c>
      <c r="F55" s="16">
        <v>470150</v>
      </c>
      <c r="G55" s="10">
        <f t="shared" si="1"/>
        <v>10150</v>
      </c>
      <c r="H55" s="9" t="s">
        <v>148</v>
      </c>
    </row>
    <row r="56" spans="1:8">
      <c r="A56" s="11"/>
      <c r="B56" s="18"/>
      <c r="C56" s="48"/>
      <c r="D56" s="30"/>
      <c r="E56" s="16"/>
      <c r="F56" s="16"/>
      <c r="G56" s="10">
        <f t="shared" si="1"/>
        <v>0</v>
      </c>
      <c r="H56" s="9"/>
    </row>
    <row r="57" spans="1:8">
      <c r="A57" s="11"/>
      <c r="B57" s="71" t="s">
        <v>51</v>
      </c>
      <c r="C57" s="72"/>
      <c r="D57" s="20"/>
      <c r="E57" s="21">
        <f>SUM(E58:E63)</f>
        <v>5544000</v>
      </c>
      <c r="F57" s="21">
        <f>SUM(F58:F63)</f>
        <v>5542900</v>
      </c>
      <c r="G57" s="22">
        <f t="shared" si="1"/>
        <v>-1100</v>
      </c>
      <c r="H57" s="19"/>
    </row>
    <row r="58" spans="1:8">
      <c r="A58" s="11"/>
      <c r="B58" s="18"/>
      <c r="C58" s="9" t="s">
        <v>14</v>
      </c>
      <c r="D58" s="30" t="s">
        <v>57</v>
      </c>
      <c r="E58" s="16">
        <v>3318000</v>
      </c>
      <c r="F58" s="16">
        <v>3317600</v>
      </c>
      <c r="G58" s="10">
        <f t="shared" si="1"/>
        <v>-400</v>
      </c>
      <c r="H58" s="9"/>
    </row>
    <row r="59" spans="1:8">
      <c r="A59" s="11"/>
      <c r="B59" s="18"/>
      <c r="C59" s="9" t="s">
        <v>15</v>
      </c>
      <c r="D59" s="30" t="s">
        <v>57</v>
      </c>
      <c r="E59" s="16">
        <v>1335000</v>
      </c>
      <c r="F59" s="16">
        <v>1334300</v>
      </c>
      <c r="G59" s="10">
        <f t="shared" si="1"/>
        <v>-700</v>
      </c>
      <c r="H59" s="9"/>
    </row>
    <row r="60" spans="1:8">
      <c r="A60" s="11"/>
      <c r="B60" s="18"/>
      <c r="C60" s="9" t="s">
        <v>48</v>
      </c>
      <c r="D60" s="30" t="s">
        <v>57</v>
      </c>
      <c r="E60" s="16">
        <v>143000</v>
      </c>
      <c r="F60" s="16">
        <v>143000</v>
      </c>
      <c r="G60" s="10">
        <f t="shared" si="1"/>
        <v>0</v>
      </c>
      <c r="H60" s="9"/>
    </row>
    <row r="61" spans="1:8">
      <c r="A61" s="11"/>
      <c r="B61" s="18"/>
      <c r="C61" s="9" t="s">
        <v>49</v>
      </c>
      <c r="D61" s="30" t="s">
        <v>57</v>
      </c>
      <c r="E61" s="16">
        <v>264000</v>
      </c>
      <c r="F61" s="16">
        <v>264000</v>
      </c>
      <c r="G61" s="10">
        <f t="shared" si="1"/>
        <v>0</v>
      </c>
      <c r="H61" s="9"/>
    </row>
    <row r="62" spans="1:8">
      <c r="A62" s="11"/>
      <c r="B62" s="18"/>
      <c r="C62" s="9" t="s">
        <v>133</v>
      </c>
      <c r="D62" s="30" t="s">
        <v>57</v>
      </c>
      <c r="E62" s="16">
        <v>484000</v>
      </c>
      <c r="F62" s="16">
        <v>484000</v>
      </c>
      <c r="G62" s="10">
        <f t="shared" si="1"/>
        <v>0</v>
      </c>
      <c r="H62" s="9"/>
    </row>
    <row r="63" spans="1:8">
      <c r="A63" s="11"/>
      <c r="B63" s="18"/>
      <c r="C63" s="9"/>
      <c r="D63" s="30"/>
      <c r="E63" s="16"/>
      <c r="F63" s="16"/>
      <c r="G63" s="10">
        <f t="shared" si="1"/>
        <v>0</v>
      </c>
      <c r="H63" s="9"/>
    </row>
    <row r="64" spans="1:8">
      <c r="A64" s="11"/>
      <c r="B64" s="71" t="s">
        <v>16</v>
      </c>
      <c r="C64" s="72"/>
      <c r="D64" s="20"/>
      <c r="E64" s="21">
        <f>SUM(E65:E69)</f>
        <v>3080000</v>
      </c>
      <c r="F64" s="21">
        <f>SUM(F65:F69)</f>
        <v>3069000</v>
      </c>
      <c r="G64" s="22">
        <f t="shared" si="1"/>
        <v>-11000</v>
      </c>
      <c r="H64" s="19"/>
    </row>
    <row r="65" spans="1:8">
      <c r="A65" s="11"/>
      <c r="B65" s="18"/>
      <c r="C65" s="9" t="s">
        <v>17</v>
      </c>
      <c r="D65" s="30" t="s">
        <v>57</v>
      </c>
      <c r="E65" s="16">
        <v>1800000</v>
      </c>
      <c r="F65" s="16">
        <v>1793000</v>
      </c>
      <c r="G65" s="10">
        <f t="shared" si="1"/>
        <v>-7000</v>
      </c>
      <c r="H65" s="9"/>
    </row>
    <row r="66" spans="1:8">
      <c r="A66" s="11"/>
      <c r="B66" s="18"/>
      <c r="C66" s="9" t="s">
        <v>18</v>
      </c>
      <c r="D66" s="30" t="s">
        <v>57</v>
      </c>
      <c r="E66" s="16">
        <v>446000</v>
      </c>
      <c r="F66" s="16">
        <v>445500</v>
      </c>
      <c r="G66" s="10">
        <f t="shared" si="1"/>
        <v>-500</v>
      </c>
      <c r="H66" s="9"/>
    </row>
    <row r="67" spans="1:8">
      <c r="A67" s="11"/>
      <c r="B67" s="18"/>
      <c r="C67" s="9" t="s">
        <v>19</v>
      </c>
      <c r="D67" s="30" t="s">
        <v>57</v>
      </c>
      <c r="E67" s="16">
        <v>484000</v>
      </c>
      <c r="F67" s="16">
        <v>484000</v>
      </c>
      <c r="G67" s="10">
        <f t="shared" si="1"/>
        <v>0</v>
      </c>
      <c r="H67" s="9"/>
    </row>
    <row r="68" spans="1:8">
      <c r="A68" s="11"/>
      <c r="B68" s="18"/>
      <c r="C68" s="9" t="s">
        <v>50</v>
      </c>
      <c r="D68" s="30" t="s">
        <v>57</v>
      </c>
      <c r="E68" s="16">
        <v>350000</v>
      </c>
      <c r="F68" s="16">
        <v>346500</v>
      </c>
      <c r="G68" s="10">
        <f t="shared" si="1"/>
        <v>-3500</v>
      </c>
      <c r="H68" s="9"/>
    </row>
    <row r="69" spans="1:8">
      <c r="A69" s="11"/>
      <c r="B69" s="18"/>
      <c r="C69" s="9"/>
      <c r="D69" s="30"/>
      <c r="E69" s="16"/>
      <c r="F69" s="16"/>
      <c r="G69" s="10">
        <f t="shared" si="1"/>
        <v>0</v>
      </c>
      <c r="H69" s="9"/>
    </row>
    <row r="70" spans="1:8">
      <c r="A70" s="11"/>
      <c r="B70" s="71" t="s">
        <v>24</v>
      </c>
      <c r="C70" s="72"/>
      <c r="D70" s="20"/>
      <c r="E70" s="21">
        <f>SUM(E71:E73)</f>
        <v>503000</v>
      </c>
      <c r="F70" s="21">
        <f>SUM(F71:F73)</f>
        <v>456634</v>
      </c>
      <c r="G70" s="22">
        <f t="shared" si="1"/>
        <v>-46366</v>
      </c>
      <c r="H70" s="19"/>
    </row>
    <row r="71" spans="1:8">
      <c r="A71" s="11"/>
      <c r="B71" s="18"/>
      <c r="C71" s="9" t="s">
        <v>29</v>
      </c>
      <c r="D71" s="30" t="s">
        <v>57</v>
      </c>
      <c r="E71" s="16">
        <v>450000</v>
      </c>
      <c r="F71" s="16">
        <v>403834</v>
      </c>
      <c r="G71" s="10">
        <f t="shared" si="1"/>
        <v>-46166</v>
      </c>
      <c r="H71" s="9"/>
    </row>
    <row r="72" spans="1:8">
      <c r="A72" s="11"/>
      <c r="B72" s="18"/>
      <c r="C72" s="9" t="s">
        <v>147</v>
      </c>
      <c r="D72" s="30" t="s">
        <v>57</v>
      </c>
      <c r="E72" s="16">
        <v>53000</v>
      </c>
      <c r="F72" s="16">
        <v>52800</v>
      </c>
      <c r="G72" s="10">
        <f t="shared" si="1"/>
        <v>-200</v>
      </c>
      <c r="H72" s="9"/>
    </row>
    <row r="73" spans="1:8">
      <c r="A73" s="11"/>
      <c r="B73" s="18"/>
      <c r="C73" s="9"/>
      <c r="D73" s="30"/>
      <c r="E73" s="16"/>
      <c r="F73" s="16"/>
      <c r="G73" s="10">
        <f t="shared" si="1"/>
        <v>0</v>
      </c>
      <c r="H73" s="9"/>
    </row>
    <row r="74" spans="1:8">
      <c r="A74" s="11"/>
      <c r="B74" s="71" t="s">
        <v>47</v>
      </c>
      <c r="C74" s="72"/>
      <c r="D74" s="20"/>
      <c r="E74" s="21">
        <f>SUM(E75:E76)</f>
        <v>300000</v>
      </c>
      <c r="F74" s="21">
        <f>SUM(F75:F76)</f>
        <v>99000</v>
      </c>
      <c r="G74" s="22">
        <f t="shared" si="1"/>
        <v>-201000</v>
      </c>
      <c r="H74" s="19"/>
    </row>
    <row r="75" spans="1:8">
      <c r="A75" s="11"/>
      <c r="B75" s="18"/>
      <c r="C75" s="9"/>
      <c r="D75" s="30" t="s">
        <v>57</v>
      </c>
      <c r="E75" s="16">
        <v>300000</v>
      </c>
      <c r="F75" s="16">
        <v>99000</v>
      </c>
      <c r="G75" s="10">
        <f t="shared" si="1"/>
        <v>-201000</v>
      </c>
      <c r="H75" s="9"/>
    </row>
    <row r="76" spans="1:8">
      <c r="A76" s="11"/>
      <c r="B76" s="18"/>
      <c r="C76" s="9"/>
      <c r="D76" s="30"/>
      <c r="E76" s="16"/>
      <c r="F76" s="16"/>
      <c r="G76" s="10">
        <f t="shared" si="1"/>
        <v>0</v>
      </c>
      <c r="H76" s="9"/>
    </row>
    <row r="77" spans="1:8">
      <c r="A77" s="11"/>
      <c r="B77" s="71" t="s">
        <v>59</v>
      </c>
      <c r="C77" s="72"/>
      <c r="D77" s="20"/>
      <c r="E77" s="21">
        <f>SUM(E78:E78)</f>
        <v>0</v>
      </c>
      <c r="F77" s="21">
        <f>SUM(F78:F78)</f>
        <v>0</v>
      </c>
      <c r="G77" s="22">
        <f t="shared" si="1"/>
        <v>0</v>
      </c>
      <c r="H77" s="19"/>
    </row>
    <row r="78" spans="1:8">
      <c r="A78" s="11"/>
      <c r="B78" s="18"/>
      <c r="C78" s="9"/>
      <c r="D78" s="30"/>
      <c r="E78" s="16"/>
      <c r="F78" s="16"/>
      <c r="G78" s="10">
        <f t="shared" si="1"/>
        <v>0</v>
      </c>
      <c r="H78" s="9"/>
    </row>
    <row r="79" spans="1:8">
      <c r="A79" s="68" t="s">
        <v>20</v>
      </c>
      <c r="B79" s="69"/>
      <c r="C79" s="70"/>
      <c r="D79" s="13"/>
      <c r="E79" s="14">
        <f>SUM(E80:E81)</f>
        <v>35000</v>
      </c>
      <c r="F79" s="14">
        <f>SUM(F80:F81)</f>
        <v>43640</v>
      </c>
      <c r="G79" s="15">
        <f t="shared" si="1"/>
        <v>8640</v>
      </c>
      <c r="H79" s="12"/>
    </row>
    <row r="80" spans="1:8">
      <c r="A80" s="11"/>
      <c r="B80" s="8"/>
      <c r="C80" s="9" t="s">
        <v>21</v>
      </c>
      <c r="D80" s="30" t="s">
        <v>57</v>
      </c>
      <c r="E80" s="16">
        <v>35000</v>
      </c>
      <c r="F80" s="16">
        <v>43640</v>
      </c>
      <c r="G80" s="10">
        <f t="shared" si="1"/>
        <v>8640</v>
      </c>
      <c r="H80" s="9"/>
    </row>
    <row r="81" spans="1:8">
      <c r="A81" s="11"/>
      <c r="B81" s="28"/>
      <c r="C81" s="9"/>
      <c r="D81" s="30"/>
      <c r="E81" s="16"/>
      <c r="F81" s="16"/>
      <c r="G81" s="10">
        <f t="shared" si="1"/>
        <v>0</v>
      </c>
      <c r="H81" s="9"/>
    </row>
    <row r="82" spans="1:8">
      <c r="A82" s="68" t="s">
        <v>41</v>
      </c>
      <c r="B82" s="69"/>
      <c r="C82" s="70"/>
      <c r="D82" s="13"/>
      <c r="E82" s="14">
        <f>SUM(E83:E90)</f>
        <v>12618000</v>
      </c>
      <c r="F82" s="14">
        <f>SUM(F83:F90)</f>
        <v>13934295</v>
      </c>
      <c r="G82" s="15">
        <f t="shared" ref="G82:G103" si="2">F82-E82</f>
        <v>1316295</v>
      </c>
      <c r="H82" s="12"/>
    </row>
    <row r="83" spans="1:8">
      <c r="A83" s="11"/>
      <c r="B83" s="8"/>
      <c r="C83" s="9" t="s">
        <v>55</v>
      </c>
      <c r="D83" s="30" t="s">
        <v>57</v>
      </c>
      <c r="E83" s="16">
        <v>12000000</v>
      </c>
      <c r="F83" s="16">
        <v>13082900</v>
      </c>
      <c r="G83" s="10">
        <f t="shared" si="2"/>
        <v>1082900</v>
      </c>
      <c r="H83" s="9" t="s">
        <v>131</v>
      </c>
    </row>
    <row r="84" spans="1:8">
      <c r="A84" s="11"/>
      <c r="B84" s="8"/>
      <c r="C84" s="9" t="s">
        <v>22</v>
      </c>
      <c r="D84" s="30" t="s">
        <v>57</v>
      </c>
      <c r="E84" s="16">
        <v>500000</v>
      </c>
      <c r="F84" s="16">
        <v>741325</v>
      </c>
      <c r="G84" s="10">
        <f t="shared" si="2"/>
        <v>241325</v>
      </c>
      <c r="H84" s="9" t="s">
        <v>132</v>
      </c>
    </row>
    <row r="85" spans="1:8">
      <c r="A85" s="11"/>
      <c r="B85" s="8"/>
      <c r="C85" s="9" t="s">
        <v>23</v>
      </c>
      <c r="D85" s="30" t="s">
        <v>57</v>
      </c>
      <c r="E85" s="16">
        <v>20000</v>
      </c>
      <c r="F85" s="16">
        <v>13550</v>
      </c>
      <c r="G85" s="10">
        <f t="shared" si="2"/>
        <v>-6450</v>
      </c>
      <c r="H85" s="9"/>
    </row>
    <row r="86" spans="1:8">
      <c r="A86" s="11"/>
      <c r="B86" s="8"/>
      <c r="C86" s="9" t="s">
        <v>24</v>
      </c>
      <c r="D86" s="30" t="s">
        <v>57</v>
      </c>
      <c r="E86" s="16">
        <v>10000</v>
      </c>
      <c r="F86" s="16">
        <v>8800</v>
      </c>
      <c r="G86" s="10">
        <f t="shared" si="2"/>
        <v>-1200</v>
      </c>
      <c r="H86" s="9"/>
    </row>
    <row r="87" spans="1:8">
      <c r="A87" s="11"/>
      <c r="B87" s="8"/>
      <c r="C87" s="9" t="s">
        <v>27</v>
      </c>
      <c r="D87" s="30" t="s">
        <v>58</v>
      </c>
      <c r="E87" s="16">
        <v>28000</v>
      </c>
      <c r="F87" s="16">
        <v>27500</v>
      </c>
      <c r="G87" s="10">
        <f t="shared" si="2"/>
        <v>-500</v>
      </c>
      <c r="H87" s="9" t="s">
        <v>146</v>
      </c>
    </row>
    <row r="88" spans="1:8">
      <c r="A88" s="11"/>
      <c r="B88" s="8"/>
      <c r="C88" s="9" t="s">
        <v>56</v>
      </c>
      <c r="D88" s="30" t="s">
        <v>57</v>
      </c>
      <c r="E88" s="16">
        <v>50000</v>
      </c>
      <c r="F88" s="16">
        <v>49720</v>
      </c>
      <c r="G88" s="10">
        <f t="shared" si="2"/>
        <v>-280</v>
      </c>
      <c r="H88" s="9" t="s">
        <v>145</v>
      </c>
    </row>
    <row r="89" spans="1:8">
      <c r="A89" s="11"/>
      <c r="B89" s="8"/>
      <c r="C89" s="9" t="s">
        <v>28</v>
      </c>
      <c r="D89" s="30" t="s">
        <v>57</v>
      </c>
      <c r="E89" s="16">
        <v>10000</v>
      </c>
      <c r="F89" s="16">
        <v>10500</v>
      </c>
      <c r="G89" s="10">
        <f t="shared" si="2"/>
        <v>500</v>
      </c>
      <c r="H89" s="9"/>
    </row>
    <row r="90" spans="1:8">
      <c r="A90" s="11"/>
      <c r="B90" s="8"/>
      <c r="C90" s="9"/>
      <c r="D90" s="30"/>
      <c r="E90" s="16"/>
      <c r="F90" s="16"/>
      <c r="G90" s="10">
        <f t="shared" si="2"/>
        <v>0</v>
      </c>
      <c r="H90" s="9"/>
    </row>
    <row r="91" spans="1:8">
      <c r="A91" s="68" t="s">
        <v>62</v>
      </c>
      <c r="B91" s="69"/>
      <c r="C91" s="70"/>
      <c r="D91" s="13"/>
      <c r="E91" s="14">
        <f>SUM(E92:E92)</f>
        <v>0</v>
      </c>
      <c r="F91" s="14">
        <f>SUM(F92:F92)</f>
        <v>0</v>
      </c>
      <c r="G91" s="15">
        <f t="shared" si="2"/>
        <v>0</v>
      </c>
      <c r="H91" s="12"/>
    </row>
    <row r="92" spans="1:8">
      <c r="A92" s="11"/>
      <c r="B92" s="8"/>
      <c r="C92" s="9"/>
      <c r="D92" s="30"/>
      <c r="E92" s="16"/>
      <c r="F92" s="16"/>
      <c r="G92" s="10">
        <f t="shared" si="2"/>
        <v>0</v>
      </c>
      <c r="H92" s="9"/>
    </row>
    <row r="93" spans="1:8">
      <c r="A93" s="68" t="s">
        <v>84</v>
      </c>
      <c r="B93" s="69"/>
      <c r="C93" s="70"/>
      <c r="D93" s="13"/>
      <c r="E93" s="14">
        <f>SUM(E94:E97)</f>
        <v>3720909.0909090913</v>
      </c>
      <c r="F93" s="14">
        <f>SUM(F94:F97)</f>
        <v>3532616.7272727275</v>
      </c>
      <c r="G93" s="15">
        <f t="shared" si="2"/>
        <v>-188292.36363636376</v>
      </c>
      <c r="H93" s="12"/>
    </row>
    <row r="94" spans="1:8">
      <c r="A94" s="11"/>
      <c r="B94" s="8"/>
      <c r="C94" s="9" t="s">
        <v>125</v>
      </c>
      <c r="D94" s="30" t="s">
        <v>65</v>
      </c>
      <c r="E94" s="16">
        <f>E25-E103</f>
        <v>3711909.0909090913</v>
      </c>
      <c r="F94" s="16">
        <f>F25-F103</f>
        <v>3524416.7272727275</v>
      </c>
      <c r="G94" s="10">
        <f t="shared" si="2"/>
        <v>-187492.36363636376</v>
      </c>
      <c r="H94" s="9" t="s">
        <v>99</v>
      </c>
    </row>
    <row r="95" spans="1:8">
      <c r="A95" s="11"/>
      <c r="B95" s="8"/>
      <c r="C95" s="9" t="s">
        <v>30</v>
      </c>
      <c r="D95" s="30" t="s">
        <v>65</v>
      </c>
      <c r="E95" s="16">
        <v>2000</v>
      </c>
      <c r="F95" s="16">
        <v>1600</v>
      </c>
      <c r="G95" s="10">
        <f t="shared" si="2"/>
        <v>-400</v>
      </c>
      <c r="H95" s="9"/>
    </row>
    <row r="96" spans="1:8">
      <c r="A96" s="11"/>
      <c r="B96" s="8"/>
      <c r="C96" s="9" t="s">
        <v>83</v>
      </c>
      <c r="D96" s="30" t="s">
        <v>65</v>
      </c>
      <c r="E96" s="16">
        <v>7000</v>
      </c>
      <c r="F96" s="16">
        <v>6600</v>
      </c>
      <c r="G96" s="10">
        <f t="shared" si="2"/>
        <v>-400</v>
      </c>
      <c r="H96" s="9"/>
    </row>
    <row r="97" spans="1:8">
      <c r="A97" s="11"/>
      <c r="B97" s="8"/>
      <c r="C97" s="9"/>
      <c r="D97" s="30"/>
      <c r="E97" s="16"/>
      <c r="F97" s="16"/>
      <c r="G97" s="10">
        <f t="shared" si="2"/>
        <v>0</v>
      </c>
      <c r="H97" s="9"/>
    </row>
    <row r="98" spans="1:8">
      <c r="A98" s="68" t="s">
        <v>53</v>
      </c>
      <c r="B98" s="69"/>
      <c r="C98" s="70"/>
      <c r="D98" s="13"/>
      <c r="E98" s="14">
        <f>SUM(E99:E100)</f>
        <v>0</v>
      </c>
      <c r="F98" s="14">
        <f>SUM(F99:F100)</f>
        <v>0</v>
      </c>
      <c r="G98" s="15">
        <f t="shared" si="2"/>
        <v>0</v>
      </c>
      <c r="H98" s="12"/>
    </row>
    <row r="99" spans="1:8">
      <c r="A99" s="11"/>
      <c r="B99" s="8"/>
      <c r="C99" s="9" t="s">
        <v>54</v>
      </c>
      <c r="D99" s="30" t="s">
        <v>57</v>
      </c>
      <c r="E99" s="16"/>
      <c r="F99" s="16"/>
      <c r="G99" s="10">
        <f t="shared" si="2"/>
        <v>0</v>
      </c>
      <c r="H99" s="9"/>
    </row>
    <row r="100" spans="1:8">
      <c r="A100" s="11"/>
      <c r="B100" s="8"/>
      <c r="C100" s="9"/>
      <c r="D100" s="30"/>
      <c r="E100" s="16"/>
      <c r="F100" s="16"/>
      <c r="G100" s="10">
        <f t="shared" si="2"/>
        <v>0</v>
      </c>
      <c r="H100" s="9"/>
    </row>
    <row r="101" spans="1:8">
      <c r="A101" s="68" t="s">
        <v>129</v>
      </c>
      <c r="B101" s="69"/>
      <c r="C101" s="70"/>
      <c r="D101" s="13"/>
      <c r="E101" s="14">
        <f>E24-(E29+E36+E79+E82+E91+E93+E98)</f>
        <v>8041090.9090909064</v>
      </c>
      <c r="F101" s="14">
        <f>F24-(F29+F36+F79+F82+F91+F93+F98)</f>
        <v>5536363.272727266</v>
      </c>
      <c r="G101" s="15">
        <f t="shared" si="2"/>
        <v>-2504727.6363636404</v>
      </c>
      <c r="H101" s="12" t="s">
        <v>86</v>
      </c>
    </row>
    <row r="102" spans="1:8">
      <c r="A102" s="67" t="s">
        <v>159</v>
      </c>
      <c r="B102" s="67"/>
      <c r="C102" s="67"/>
      <c r="D102" s="60"/>
      <c r="E102" s="61">
        <f>SUM(E29,E36,E79,E82,E91,E93,E98,E101)</f>
        <v>78650000</v>
      </c>
      <c r="F102" s="61">
        <f>SUM(F29,F36,F79,F82,F91,F93,F98,F101)</f>
        <v>77939393</v>
      </c>
      <c r="G102" s="62">
        <f t="shared" si="2"/>
        <v>-710607</v>
      </c>
      <c r="H102" s="63"/>
    </row>
    <row r="103" spans="1:8">
      <c r="A103" s="80" t="s">
        <v>98</v>
      </c>
      <c r="B103" s="80"/>
      <c r="C103" s="80"/>
      <c r="D103" s="55"/>
      <c r="E103" s="56">
        <f>(SUMIFS(E29:E102,D29:D102,"課税"))/1.1*0.1</f>
        <v>3438090.9090909087</v>
      </c>
      <c r="F103" s="56">
        <f>(SUMIFS(F29:F102,D29:D102,"課税"))/1.1*0.1</f>
        <v>3524111.7272727275</v>
      </c>
      <c r="G103" s="57">
        <f t="shared" si="2"/>
        <v>86020.818181818817</v>
      </c>
      <c r="H103" s="58" t="s">
        <v>97</v>
      </c>
    </row>
    <row r="104" spans="1:8" s="35" customFormat="1">
      <c r="A104" s="38"/>
      <c r="B104" s="38"/>
      <c r="C104" s="38"/>
      <c r="D104" s="39"/>
      <c r="E104" s="40"/>
      <c r="F104" s="40"/>
      <c r="G104" s="41"/>
      <c r="H104" s="42"/>
    </row>
    <row r="105" spans="1:8" s="35" customFormat="1">
      <c r="A105" s="35" t="s">
        <v>33</v>
      </c>
      <c r="C105" s="36"/>
      <c r="D105" s="37"/>
      <c r="E105" s="34"/>
      <c r="F105" s="34"/>
      <c r="G105" s="34"/>
    </row>
    <row r="106" spans="1:8" s="35" customFormat="1" ht="27" customHeight="1">
      <c r="A106" s="73" t="s">
        <v>39</v>
      </c>
      <c r="B106" s="73"/>
      <c r="C106" s="66" t="s">
        <v>77</v>
      </c>
      <c r="D106" s="66"/>
      <c r="E106" s="66"/>
      <c r="F106" s="66"/>
      <c r="G106" s="66"/>
      <c r="H106" s="66"/>
    </row>
    <row r="107" spans="1:8" s="35" customFormat="1" ht="27" customHeight="1">
      <c r="A107" s="77" t="s">
        <v>40</v>
      </c>
      <c r="B107" s="78"/>
      <c r="C107" s="79" t="s">
        <v>63</v>
      </c>
      <c r="D107" s="79"/>
      <c r="E107" s="79"/>
      <c r="F107" s="79"/>
      <c r="G107" s="79"/>
      <c r="H107" s="79"/>
    </row>
    <row r="108" spans="1:8" s="35" customFormat="1" ht="54.75" customHeight="1">
      <c r="A108" s="77" t="s">
        <v>120</v>
      </c>
      <c r="B108" s="78"/>
      <c r="C108" s="79" t="s">
        <v>122</v>
      </c>
      <c r="D108" s="79"/>
      <c r="E108" s="79"/>
      <c r="F108" s="79"/>
      <c r="G108" s="79"/>
      <c r="H108" s="79"/>
    </row>
    <row r="109" spans="1:8" s="35" customFormat="1" ht="27" customHeight="1">
      <c r="A109" s="73" t="s">
        <v>71</v>
      </c>
      <c r="B109" s="73"/>
      <c r="C109" s="66" t="s">
        <v>70</v>
      </c>
      <c r="D109" s="66"/>
      <c r="E109" s="66"/>
      <c r="F109" s="66"/>
      <c r="G109" s="66"/>
      <c r="H109" s="66"/>
    </row>
    <row r="110" spans="1:8" s="35" customFormat="1" ht="27" customHeight="1">
      <c r="A110" s="77" t="s">
        <v>72</v>
      </c>
      <c r="B110" s="78"/>
      <c r="C110" s="79" t="s">
        <v>111</v>
      </c>
      <c r="D110" s="79"/>
      <c r="E110" s="79"/>
      <c r="F110" s="79"/>
      <c r="G110" s="79"/>
      <c r="H110" s="79"/>
    </row>
    <row r="111" spans="1:8" s="35" customFormat="1" ht="58.5" customHeight="1">
      <c r="A111" s="77" t="s">
        <v>73</v>
      </c>
      <c r="B111" s="78"/>
      <c r="C111" s="81" t="s">
        <v>126</v>
      </c>
      <c r="D111" s="82"/>
      <c r="E111" s="82"/>
      <c r="F111" s="82"/>
      <c r="G111" s="82"/>
      <c r="H111" s="83"/>
    </row>
    <row r="112" spans="1:8" s="35" customFormat="1" ht="27" customHeight="1">
      <c r="A112" s="73" t="s">
        <v>74</v>
      </c>
      <c r="B112" s="73"/>
      <c r="C112" s="66" t="s">
        <v>85</v>
      </c>
      <c r="D112" s="66"/>
      <c r="E112" s="66"/>
      <c r="F112" s="66"/>
      <c r="G112" s="66"/>
      <c r="H112" s="66"/>
    </row>
    <row r="113" spans="1:8" s="35" customFormat="1" ht="27" customHeight="1">
      <c r="A113" s="77" t="s">
        <v>80</v>
      </c>
      <c r="B113" s="78"/>
      <c r="C113" s="66" t="s">
        <v>34</v>
      </c>
      <c r="D113" s="66"/>
      <c r="E113" s="66"/>
      <c r="F113" s="66"/>
      <c r="G113" s="66"/>
      <c r="H113" s="66"/>
    </row>
    <row r="114" spans="1:8" s="35" customFormat="1" ht="27" customHeight="1">
      <c r="A114" s="77" t="s">
        <v>81</v>
      </c>
      <c r="B114" s="78"/>
      <c r="C114" s="76" t="s">
        <v>35</v>
      </c>
      <c r="D114" s="76"/>
      <c r="E114" s="76"/>
      <c r="F114" s="76"/>
      <c r="G114" s="76"/>
      <c r="H114" s="76"/>
    </row>
    <row r="115" spans="1:8" s="35" customFormat="1" ht="27" customHeight="1">
      <c r="A115" s="73" t="s">
        <v>75</v>
      </c>
      <c r="B115" s="73"/>
      <c r="C115" s="66" t="s">
        <v>78</v>
      </c>
      <c r="D115" s="66"/>
      <c r="E115" s="66"/>
      <c r="F115" s="66"/>
      <c r="G115" s="66"/>
      <c r="H115" s="66"/>
    </row>
    <row r="116" spans="1:8" s="35" customFormat="1" ht="27" customHeight="1">
      <c r="A116" s="77" t="s">
        <v>82</v>
      </c>
      <c r="B116" s="78"/>
      <c r="C116" s="66" t="s">
        <v>79</v>
      </c>
      <c r="D116" s="66"/>
      <c r="E116" s="66"/>
      <c r="F116" s="66"/>
      <c r="G116" s="66"/>
      <c r="H116" s="66"/>
    </row>
    <row r="117" spans="1:8" s="35" customFormat="1" ht="27" customHeight="1">
      <c r="A117" s="77" t="s">
        <v>95</v>
      </c>
      <c r="B117" s="78"/>
      <c r="C117" s="66" t="s">
        <v>37</v>
      </c>
      <c r="D117" s="66"/>
      <c r="E117" s="66"/>
      <c r="F117" s="66"/>
      <c r="G117" s="66"/>
      <c r="H117" s="66"/>
    </row>
    <row r="118" spans="1:8" s="35" customFormat="1" ht="27" customHeight="1">
      <c r="A118" s="73" t="s">
        <v>121</v>
      </c>
      <c r="B118" s="73"/>
      <c r="C118" s="76" t="s">
        <v>36</v>
      </c>
      <c r="D118" s="76"/>
      <c r="E118" s="76"/>
      <c r="F118" s="76"/>
      <c r="G118" s="76"/>
      <c r="H118" s="76"/>
    </row>
    <row r="119" spans="1:8" s="35" customFormat="1">
      <c r="C119" s="36"/>
      <c r="D119" s="37"/>
      <c r="E119" s="34"/>
      <c r="F119" s="34"/>
      <c r="G119" s="34"/>
    </row>
    <row r="120" spans="1:8" s="35" customFormat="1">
      <c r="C120" s="36"/>
      <c r="D120" s="37"/>
      <c r="E120" s="34"/>
      <c r="F120" s="34"/>
      <c r="G120" s="34"/>
    </row>
    <row r="121" spans="1:8" s="35" customFormat="1">
      <c r="C121" s="36"/>
      <c r="D121" s="37"/>
      <c r="E121" s="34"/>
      <c r="F121" s="34"/>
      <c r="G121" s="34"/>
    </row>
    <row r="122" spans="1:8" s="35" customFormat="1">
      <c r="C122" s="36"/>
      <c r="D122" s="37"/>
      <c r="E122" s="34"/>
      <c r="F122" s="34"/>
      <c r="G122" s="34"/>
    </row>
    <row r="123" spans="1:8" s="35" customFormat="1">
      <c r="C123" s="36"/>
      <c r="D123" s="37"/>
      <c r="E123" s="34"/>
      <c r="F123" s="34"/>
      <c r="G123" s="34"/>
    </row>
  </sheetData>
  <mergeCells count="55">
    <mergeCell ref="C116:H116"/>
    <mergeCell ref="A91:C91"/>
    <mergeCell ref="B50:C50"/>
    <mergeCell ref="A111:B111"/>
    <mergeCell ref="C111:H111"/>
    <mergeCell ref="A103:C103"/>
    <mergeCell ref="A110:B110"/>
    <mergeCell ref="C110:H110"/>
    <mergeCell ref="A108:B108"/>
    <mergeCell ref="C108:H108"/>
    <mergeCell ref="A28:B28"/>
    <mergeCell ref="A98:C98"/>
    <mergeCell ref="B42:C42"/>
    <mergeCell ref="B77:C77"/>
    <mergeCell ref="A7:C7"/>
    <mergeCell ref="A10:C10"/>
    <mergeCell ref="A19:C19"/>
    <mergeCell ref="B57:C57"/>
    <mergeCell ref="B37:C37"/>
    <mergeCell ref="B70:C70"/>
    <mergeCell ref="B47:C47"/>
    <mergeCell ref="B74:C74"/>
    <mergeCell ref="A25:C25"/>
    <mergeCell ref="C118:H118"/>
    <mergeCell ref="A118:B118"/>
    <mergeCell ref="C106:H106"/>
    <mergeCell ref="C113:H113"/>
    <mergeCell ref="C114:H114"/>
    <mergeCell ref="C115:H115"/>
    <mergeCell ref="A106:B106"/>
    <mergeCell ref="A112:B112"/>
    <mergeCell ref="A107:B107"/>
    <mergeCell ref="C107:H107"/>
    <mergeCell ref="A116:B116"/>
    <mergeCell ref="A113:B113"/>
    <mergeCell ref="A114:B114"/>
    <mergeCell ref="A115:B115"/>
    <mergeCell ref="C117:H117"/>
    <mergeCell ref="A117:B117"/>
    <mergeCell ref="A4:H4"/>
    <mergeCell ref="A2:C2"/>
    <mergeCell ref="C112:H112"/>
    <mergeCell ref="A102:C102"/>
    <mergeCell ref="A29:C29"/>
    <mergeCell ref="A36:C36"/>
    <mergeCell ref="A79:C79"/>
    <mergeCell ref="A82:C82"/>
    <mergeCell ref="A93:C93"/>
    <mergeCell ref="A101:C101"/>
    <mergeCell ref="A24:C24"/>
    <mergeCell ref="B64:C64"/>
    <mergeCell ref="A15:C15"/>
    <mergeCell ref="A109:B109"/>
    <mergeCell ref="C109:H109"/>
    <mergeCell ref="A6:B6"/>
  </mergeCells>
  <phoneticPr fontId="1"/>
  <dataValidations count="1">
    <dataValidation type="list" allowBlank="1" showInputMessage="1" showErrorMessage="1" sqref="D20:D23 D8:D9 D11:D14 D48:D49 D51:D56 D58:D63 D65:D69 D71:D73 D75:D76 D94:D97 D99:D100 D83:D90 D30:D35 D16:D18 D38:D41 D43:D46 D78 D80:D81 D92">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9"/>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5"/>
    <col min="22" max="16384" width="9" style="4"/>
  </cols>
  <sheetData>
    <row r="1" spans="1:8">
      <c r="A1" s="4" t="s">
        <v>76</v>
      </c>
    </row>
    <row r="2" spans="1:8">
      <c r="A2" s="65" t="str">
        <f>'管理に係る経費の収支予算書・報告書（本業務）'!A2:C2</f>
        <v>20XX（令和X）年度</v>
      </c>
      <c r="B2" s="65"/>
      <c r="C2" s="65"/>
      <c r="D2" s="1"/>
      <c r="G2" s="3" t="s">
        <v>32</v>
      </c>
      <c r="H2" s="4" t="str">
        <f>'管理に係る経費の収支予算書・報告書（本業務）'!H2</f>
        <v>○○センター</v>
      </c>
    </row>
    <row r="3" spans="1:8">
      <c r="A3" s="54"/>
      <c r="B3" s="54"/>
      <c r="C3" s="54"/>
      <c r="D3" s="54"/>
      <c r="G3" s="3" t="s">
        <v>89</v>
      </c>
      <c r="H3" s="4" t="str">
        <f>'管理に係る経費の収支予算書・報告書（本業務）'!H3</f>
        <v>○○○○</v>
      </c>
    </row>
    <row r="4" spans="1:8" ht="20.25" customHeight="1">
      <c r="A4" s="64" t="s">
        <v>156</v>
      </c>
      <c r="B4" s="64"/>
      <c r="C4" s="64"/>
      <c r="D4" s="64"/>
      <c r="E4" s="64"/>
      <c r="F4" s="64"/>
      <c r="G4" s="64"/>
      <c r="H4" s="64"/>
    </row>
    <row r="5" spans="1:8">
      <c r="A5" s="4" t="s">
        <v>0</v>
      </c>
      <c r="H5" s="7" t="s">
        <v>31</v>
      </c>
    </row>
    <row r="6" spans="1:8" ht="27" customHeight="1">
      <c r="A6" s="74" t="s">
        <v>1</v>
      </c>
      <c r="B6" s="75"/>
      <c r="C6" s="49" t="s">
        <v>60</v>
      </c>
      <c r="D6" s="50" t="s">
        <v>46</v>
      </c>
      <c r="E6" s="51" t="s">
        <v>10</v>
      </c>
      <c r="F6" s="51" t="s">
        <v>11</v>
      </c>
      <c r="G6" s="51" t="s">
        <v>12</v>
      </c>
      <c r="H6" s="52" t="s">
        <v>13</v>
      </c>
    </row>
    <row r="7" spans="1:8">
      <c r="A7" s="28"/>
      <c r="B7" s="28"/>
      <c r="C7" s="29" t="s">
        <v>137</v>
      </c>
      <c r="D7" s="30" t="s">
        <v>57</v>
      </c>
      <c r="E7" s="32">
        <v>3658000</v>
      </c>
      <c r="F7" s="32">
        <v>3485800</v>
      </c>
      <c r="G7" s="31">
        <f>F7-E7</f>
        <v>-172200</v>
      </c>
      <c r="H7" s="29"/>
    </row>
    <row r="8" spans="1:8">
      <c r="A8" s="28"/>
      <c r="B8" s="28"/>
      <c r="C8" s="29" t="s">
        <v>138</v>
      </c>
      <c r="D8" s="30" t="s">
        <v>57</v>
      </c>
      <c r="E8" s="32">
        <v>700000</v>
      </c>
      <c r="F8" s="32">
        <v>595000</v>
      </c>
      <c r="G8" s="31">
        <f t="shared" ref="G8:G9" si="0">F8-E8</f>
        <v>-105000</v>
      </c>
      <c r="H8" s="29"/>
    </row>
    <row r="9" spans="1:8">
      <c r="A9" s="28"/>
      <c r="B9" s="28"/>
      <c r="C9" s="29" t="s">
        <v>139</v>
      </c>
      <c r="D9" s="30" t="s">
        <v>57</v>
      </c>
      <c r="E9" s="32">
        <v>50000</v>
      </c>
      <c r="F9" s="32">
        <v>10000</v>
      </c>
      <c r="G9" s="31">
        <f t="shared" si="0"/>
        <v>-40000</v>
      </c>
      <c r="H9" s="29" t="s">
        <v>140</v>
      </c>
    </row>
    <row r="10" spans="1:8" ht="13.5" customHeight="1">
      <c r="A10" s="28"/>
      <c r="B10" s="28"/>
      <c r="C10" s="29"/>
      <c r="D10" s="30"/>
      <c r="E10" s="32"/>
      <c r="F10" s="32"/>
      <c r="G10" s="31">
        <f t="shared" ref="G10:G12" si="1">F10-E10</f>
        <v>0</v>
      </c>
      <c r="H10" s="29"/>
    </row>
    <row r="11" spans="1:8" ht="13.5" customHeight="1">
      <c r="A11" s="84" t="s">
        <v>158</v>
      </c>
      <c r="B11" s="85"/>
      <c r="C11" s="86"/>
      <c r="D11" s="60"/>
      <c r="E11" s="61">
        <f>SUM(E7:E10)</f>
        <v>4408000</v>
      </c>
      <c r="F11" s="61">
        <f>SUM(F7:F10)</f>
        <v>4090800</v>
      </c>
      <c r="G11" s="62">
        <f t="shared" si="1"/>
        <v>-317200</v>
      </c>
      <c r="H11" s="63"/>
    </row>
    <row r="12" spans="1:8">
      <c r="A12" s="80" t="s">
        <v>96</v>
      </c>
      <c r="B12" s="80"/>
      <c r="C12" s="80"/>
      <c r="D12" s="55"/>
      <c r="E12" s="56">
        <f>(SUMIFS(E7:E11,D7:D11,"課税"))/1.1*0.1</f>
        <v>400727.27272727271</v>
      </c>
      <c r="F12" s="56">
        <f>(SUMIFS(F7:F11,D7:D11,"課税"))/1.1*0.1</f>
        <v>371890.90909090912</v>
      </c>
      <c r="G12" s="57">
        <f t="shared" si="1"/>
        <v>-28836.363636363589</v>
      </c>
      <c r="H12" s="58" t="s">
        <v>97</v>
      </c>
    </row>
    <row r="13" spans="1:8" ht="27" customHeight="1">
      <c r="A13" s="43"/>
      <c r="B13" s="43"/>
      <c r="C13" s="43"/>
      <c r="D13" s="44"/>
      <c r="E13" s="45"/>
      <c r="F13" s="45"/>
      <c r="G13" s="46"/>
      <c r="H13" s="47"/>
    </row>
    <row r="14" spans="1:8" ht="13.5" customHeight="1">
      <c r="A14" s="4" t="s">
        <v>43</v>
      </c>
      <c r="H14" s="53" t="s">
        <v>31</v>
      </c>
    </row>
    <row r="15" spans="1:8" ht="22.5">
      <c r="A15" s="74" t="s">
        <v>1</v>
      </c>
      <c r="B15" s="75"/>
      <c r="C15" s="49" t="s">
        <v>60</v>
      </c>
      <c r="D15" s="50" t="s">
        <v>46</v>
      </c>
      <c r="E15" s="51" t="s">
        <v>10</v>
      </c>
      <c r="F15" s="51" t="s">
        <v>11</v>
      </c>
      <c r="G15" s="51" t="s">
        <v>12</v>
      </c>
      <c r="H15" s="52" t="s">
        <v>13</v>
      </c>
    </row>
    <row r="16" spans="1:8">
      <c r="A16" s="68" t="s">
        <v>38</v>
      </c>
      <c r="B16" s="69"/>
      <c r="C16" s="70"/>
      <c r="D16" s="13"/>
      <c r="E16" s="14">
        <f>SUM(E17:E18)</f>
        <v>0</v>
      </c>
      <c r="F16" s="14">
        <f>SUM(F17:F18)</f>
        <v>0</v>
      </c>
      <c r="G16" s="15">
        <f t="shared" ref="G16:G37" si="2">F16-E16</f>
        <v>0</v>
      </c>
      <c r="H16" s="12"/>
    </row>
    <row r="17" spans="1:8">
      <c r="A17" s="11"/>
      <c r="B17" s="8"/>
      <c r="C17" s="9" t="s">
        <v>4</v>
      </c>
      <c r="D17" s="30" t="s">
        <v>64</v>
      </c>
      <c r="E17" s="16">
        <v>0</v>
      </c>
      <c r="F17" s="16">
        <v>0</v>
      </c>
      <c r="G17" s="10">
        <f t="shared" si="2"/>
        <v>0</v>
      </c>
      <c r="H17" s="9"/>
    </row>
    <row r="18" spans="1:8">
      <c r="A18" s="11"/>
      <c r="B18" s="8"/>
      <c r="C18" s="9"/>
      <c r="D18" s="30"/>
      <c r="E18" s="16"/>
      <c r="F18" s="16"/>
      <c r="G18" s="10">
        <f t="shared" si="2"/>
        <v>0</v>
      </c>
      <c r="H18" s="9"/>
    </row>
    <row r="19" spans="1:8">
      <c r="A19" s="68" t="s">
        <v>41</v>
      </c>
      <c r="B19" s="69"/>
      <c r="C19" s="70"/>
      <c r="D19" s="13"/>
      <c r="E19" s="14">
        <f>SUM(E20:E27)</f>
        <v>4311000</v>
      </c>
      <c r="F19" s="14">
        <f>SUM(F20:F27)</f>
        <v>3952524</v>
      </c>
      <c r="G19" s="15">
        <f t="shared" si="2"/>
        <v>-358476</v>
      </c>
      <c r="H19" s="12"/>
    </row>
    <row r="20" spans="1:8">
      <c r="A20" s="11"/>
      <c r="B20" s="8"/>
      <c r="C20" s="9" t="s">
        <v>55</v>
      </c>
      <c r="D20" s="30" t="s">
        <v>57</v>
      </c>
      <c r="E20" s="16">
        <v>2700000</v>
      </c>
      <c r="F20" s="16">
        <v>2548900</v>
      </c>
      <c r="G20" s="10">
        <f t="shared" si="2"/>
        <v>-151100</v>
      </c>
      <c r="H20" s="9" t="s">
        <v>150</v>
      </c>
    </row>
    <row r="21" spans="1:8">
      <c r="A21" s="11"/>
      <c r="B21" s="8"/>
      <c r="C21" s="9" t="s">
        <v>22</v>
      </c>
      <c r="D21" s="30" t="s">
        <v>57</v>
      </c>
      <c r="E21" s="16">
        <v>300000</v>
      </c>
      <c r="F21" s="16">
        <v>284512</v>
      </c>
      <c r="G21" s="10">
        <f t="shared" si="2"/>
        <v>-15488</v>
      </c>
      <c r="H21" s="9" t="s">
        <v>151</v>
      </c>
    </row>
    <row r="22" spans="1:8">
      <c r="A22" s="11"/>
      <c r="B22" s="8"/>
      <c r="C22" s="9" t="s">
        <v>23</v>
      </c>
      <c r="D22" s="30" t="s">
        <v>57</v>
      </c>
      <c r="E22" s="16">
        <v>50000</v>
      </c>
      <c r="F22" s="16">
        <v>24540</v>
      </c>
      <c r="G22" s="10">
        <f t="shared" si="2"/>
        <v>-25460</v>
      </c>
      <c r="H22" s="9" t="s">
        <v>152</v>
      </c>
    </row>
    <row r="23" spans="1:8">
      <c r="A23" s="11"/>
      <c r="B23" s="8"/>
      <c r="C23" s="9" t="s">
        <v>87</v>
      </c>
      <c r="D23" s="30" t="s">
        <v>57</v>
      </c>
      <c r="E23" s="16">
        <v>1248000</v>
      </c>
      <c r="F23" s="16">
        <v>1080600</v>
      </c>
      <c r="G23" s="10">
        <f t="shared" si="2"/>
        <v>-167400</v>
      </c>
      <c r="H23" s="9" t="s">
        <v>154</v>
      </c>
    </row>
    <row r="24" spans="1:8">
      <c r="A24" s="11"/>
      <c r="B24" s="8"/>
      <c r="C24" s="9" t="s">
        <v>88</v>
      </c>
      <c r="D24" s="30" t="s">
        <v>57</v>
      </c>
      <c r="E24" s="16">
        <v>5000</v>
      </c>
      <c r="F24" s="16">
        <v>5280</v>
      </c>
      <c r="G24" s="10">
        <f t="shared" si="2"/>
        <v>280</v>
      </c>
      <c r="H24" s="9" t="s">
        <v>153</v>
      </c>
    </row>
    <row r="25" spans="1:8">
      <c r="A25" s="11"/>
      <c r="B25" s="8"/>
      <c r="C25" s="9" t="s">
        <v>27</v>
      </c>
      <c r="D25" s="30" t="s">
        <v>58</v>
      </c>
      <c r="E25" s="16">
        <v>5000</v>
      </c>
      <c r="F25" s="16">
        <v>5500</v>
      </c>
      <c r="G25" s="10">
        <f t="shared" si="2"/>
        <v>500</v>
      </c>
      <c r="H25" s="9" t="s">
        <v>149</v>
      </c>
    </row>
    <row r="26" spans="1:8">
      <c r="A26" s="11"/>
      <c r="B26" s="8"/>
      <c r="C26" s="9" t="s">
        <v>28</v>
      </c>
      <c r="D26" s="30" t="s">
        <v>57</v>
      </c>
      <c r="E26" s="16">
        <v>3000</v>
      </c>
      <c r="F26" s="16">
        <v>3192</v>
      </c>
      <c r="G26" s="10">
        <f t="shared" si="2"/>
        <v>192</v>
      </c>
      <c r="H26" s="9"/>
    </row>
    <row r="27" spans="1:8">
      <c r="A27" s="11"/>
      <c r="B27" s="8"/>
      <c r="C27" s="9"/>
      <c r="D27" s="30"/>
      <c r="E27" s="16"/>
      <c r="F27" s="16"/>
      <c r="G27" s="10">
        <f t="shared" si="2"/>
        <v>0</v>
      </c>
      <c r="H27" s="9"/>
    </row>
    <row r="28" spans="1:8">
      <c r="A28" s="68" t="s">
        <v>20</v>
      </c>
      <c r="B28" s="69"/>
      <c r="C28" s="70"/>
      <c r="D28" s="13"/>
      <c r="E28" s="14">
        <f>SUM(E29:E30)</f>
        <v>35000</v>
      </c>
      <c r="F28" s="14">
        <f>SUM(F29:F30)</f>
        <v>34000</v>
      </c>
      <c r="G28" s="15">
        <f t="shared" ref="G28:G30" si="3">F28-E28</f>
        <v>-1000</v>
      </c>
      <c r="H28" s="12"/>
    </row>
    <row r="29" spans="1:8">
      <c r="A29" s="11"/>
      <c r="B29" s="8"/>
      <c r="C29" s="9" t="s">
        <v>21</v>
      </c>
      <c r="D29" s="30" t="s">
        <v>57</v>
      </c>
      <c r="E29" s="16">
        <v>35000</v>
      </c>
      <c r="F29" s="16">
        <v>34000</v>
      </c>
      <c r="G29" s="10">
        <f t="shared" si="3"/>
        <v>-1000</v>
      </c>
      <c r="H29" s="9"/>
    </row>
    <row r="30" spans="1:8">
      <c r="A30" s="11"/>
      <c r="B30" s="28"/>
      <c r="C30" s="9"/>
      <c r="D30" s="30"/>
      <c r="E30" s="16"/>
      <c r="F30" s="16"/>
      <c r="G30" s="10">
        <f t="shared" si="3"/>
        <v>0</v>
      </c>
      <c r="H30" s="9"/>
    </row>
    <row r="31" spans="1:8">
      <c r="A31" s="68" t="s">
        <v>62</v>
      </c>
      <c r="B31" s="69"/>
      <c r="C31" s="70"/>
      <c r="D31" s="13"/>
      <c r="E31" s="14">
        <f>SUM(E32:E32)</f>
        <v>0</v>
      </c>
      <c r="F31" s="14">
        <f>SUM(F32:F32)</f>
        <v>0</v>
      </c>
      <c r="G31" s="15">
        <f t="shared" si="2"/>
        <v>0</v>
      </c>
      <c r="H31" s="12"/>
    </row>
    <row r="32" spans="1:8">
      <c r="A32" s="11"/>
      <c r="B32" s="8"/>
      <c r="C32" s="9"/>
      <c r="D32" s="30"/>
      <c r="E32" s="16"/>
      <c r="F32" s="16"/>
      <c r="G32" s="10">
        <f t="shared" si="2"/>
        <v>0</v>
      </c>
      <c r="H32" s="9"/>
    </row>
    <row r="33" spans="1:8">
      <c r="A33" s="68" t="s">
        <v>84</v>
      </c>
      <c r="B33" s="69"/>
      <c r="C33" s="70"/>
      <c r="D33" s="13"/>
      <c r="E33" s="14">
        <f>SUM(E34:E35)</f>
        <v>6090.9090909090592</v>
      </c>
      <c r="F33" s="14">
        <f>SUM(F34:F35)</f>
        <v>9979.6363636364113</v>
      </c>
      <c r="G33" s="15">
        <f t="shared" si="2"/>
        <v>3888.7272727273521</v>
      </c>
      <c r="H33" s="12"/>
    </row>
    <row r="34" spans="1:8">
      <c r="A34" s="11"/>
      <c r="B34" s="8"/>
      <c r="C34" s="9" t="s">
        <v>113</v>
      </c>
      <c r="D34" s="30" t="s">
        <v>65</v>
      </c>
      <c r="E34" s="16">
        <f>E12-E38</f>
        <v>6090.9090909090592</v>
      </c>
      <c r="F34" s="16">
        <f>F12-F38</f>
        <v>9979.6363636364113</v>
      </c>
      <c r="G34" s="10">
        <f t="shared" si="2"/>
        <v>3888.7272727273521</v>
      </c>
      <c r="H34" s="9" t="s">
        <v>99</v>
      </c>
    </row>
    <row r="35" spans="1:8">
      <c r="A35" s="11"/>
      <c r="B35" s="8"/>
      <c r="C35" s="9"/>
      <c r="D35" s="30"/>
      <c r="E35" s="16"/>
      <c r="F35" s="16"/>
      <c r="G35" s="10">
        <f t="shared" si="2"/>
        <v>0</v>
      </c>
      <c r="H35" s="9"/>
    </row>
    <row r="36" spans="1:8">
      <c r="A36" s="68" t="s">
        <v>114</v>
      </c>
      <c r="B36" s="69"/>
      <c r="C36" s="70"/>
      <c r="D36" s="13"/>
      <c r="E36" s="14">
        <f>E11-(E16+E28+E19+E31+E33)</f>
        <v>55909.090909090824</v>
      </c>
      <c r="F36" s="14">
        <f>F11-(F16+F28+F19+F31+F33)</f>
        <v>94296.363636363763</v>
      </c>
      <c r="G36" s="15">
        <f t="shared" si="2"/>
        <v>38387.272727272939</v>
      </c>
      <c r="H36" s="12" t="s">
        <v>86</v>
      </c>
    </row>
    <row r="37" spans="1:8" s="35" customFormat="1">
      <c r="A37" s="67" t="s">
        <v>159</v>
      </c>
      <c r="B37" s="67"/>
      <c r="C37" s="67"/>
      <c r="D37" s="60"/>
      <c r="E37" s="61">
        <f>SUM(E16,E28,E19,E31,E33,E36)</f>
        <v>4408000</v>
      </c>
      <c r="F37" s="61">
        <f>SUM(F16,F28,F19,F31,F33,F36)</f>
        <v>4090800</v>
      </c>
      <c r="G37" s="62">
        <f t="shared" si="2"/>
        <v>-317200</v>
      </c>
      <c r="H37" s="63"/>
    </row>
    <row r="38" spans="1:8">
      <c r="A38" s="80" t="s">
        <v>98</v>
      </c>
      <c r="B38" s="80"/>
      <c r="C38" s="80"/>
      <c r="D38" s="55"/>
      <c r="E38" s="56">
        <f>(SUMIFS(E16:E36,D16:D36,"課税"))/1.1*0.1</f>
        <v>394636.36363636365</v>
      </c>
      <c r="F38" s="56">
        <f>(SUMIFS(F16:F36,D16:D36,"課税"))/1.1*0.1</f>
        <v>361911.27272727271</v>
      </c>
      <c r="G38" s="57">
        <f>F38-E38</f>
        <v>-32725.090909090941</v>
      </c>
      <c r="H38" s="58" t="s">
        <v>97</v>
      </c>
    </row>
    <row r="39" spans="1:8" s="35" customFormat="1">
      <c r="A39" s="23"/>
      <c r="B39" s="23"/>
      <c r="C39" s="23"/>
      <c r="D39" s="24"/>
      <c r="E39" s="25"/>
      <c r="F39" s="25"/>
      <c r="G39" s="26"/>
      <c r="H39" s="27"/>
    </row>
    <row r="40" spans="1:8" s="35" customFormat="1" ht="13.5" customHeight="1">
      <c r="A40" s="35" t="s">
        <v>33</v>
      </c>
      <c r="C40" s="36"/>
      <c r="D40" s="37"/>
      <c r="E40" s="34"/>
      <c r="F40" s="34"/>
      <c r="G40" s="34"/>
    </row>
    <row r="41" spans="1:8" s="35" customFormat="1" ht="27" customHeight="1">
      <c r="A41" s="73" t="s">
        <v>39</v>
      </c>
      <c r="B41" s="73"/>
      <c r="C41" s="66" t="s">
        <v>69</v>
      </c>
      <c r="D41" s="66"/>
      <c r="E41" s="66"/>
      <c r="F41" s="66"/>
      <c r="G41" s="66"/>
      <c r="H41" s="66"/>
    </row>
    <row r="42" spans="1:8" s="35" customFormat="1" ht="27" customHeight="1">
      <c r="A42" s="73" t="s">
        <v>40</v>
      </c>
      <c r="B42" s="73"/>
      <c r="C42" s="66" t="s">
        <v>90</v>
      </c>
      <c r="D42" s="66"/>
      <c r="E42" s="66"/>
      <c r="F42" s="66"/>
      <c r="G42" s="66"/>
      <c r="H42" s="66"/>
    </row>
    <row r="43" spans="1:8" s="35" customFormat="1" ht="27" customHeight="1">
      <c r="A43" s="73" t="s">
        <v>112</v>
      </c>
      <c r="B43" s="73"/>
      <c r="C43" s="66" t="s">
        <v>100</v>
      </c>
      <c r="D43" s="66"/>
      <c r="E43" s="66"/>
      <c r="F43" s="66"/>
      <c r="G43" s="66"/>
      <c r="H43" s="66"/>
    </row>
    <row r="44" spans="1:8" s="35" customFormat="1" ht="64.5" customHeight="1">
      <c r="A44" s="73" t="s">
        <v>71</v>
      </c>
      <c r="B44" s="73"/>
      <c r="C44" s="66" t="s">
        <v>128</v>
      </c>
      <c r="D44" s="66"/>
      <c r="E44" s="66"/>
      <c r="F44" s="66"/>
      <c r="G44" s="66"/>
      <c r="H44" s="66"/>
    </row>
    <row r="45" spans="1:8" s="35" customFormat="1" ht="27" customHeight="1">
      <c r="A45" s="73" t="s">
        <v>72</v>
      </c>
      <c r="B45" s="73"/>
      <c r="C45" s="76" t="s">
        <v>36</v>
      </c>
      <c r="D45" s="76"/>
      <c r="E45" s="76"/>
      <c r="F45" s="76"/>
      <c r="G45" s="76"/>
      <c r="H45" s="76"/>
    </row>
    <row r="46" spans="1:8" s="35" customFormat="1">
      <c r="C46" s="36"/>
      <c r="D46" s="37"/>
      <c r="E46" s="34"/>
      <c r="F46" s="34"/>
      <c r="G46" s="34"/>
    </row>
    <row r="47" spans="1:8" s="35" customFormat="1">
      <c r="C47" s="36"/>
      <c r="D47" s="37"/>
      <c r="E47" s="34"/>
      <c r="F47" s="34"/>
      <c r="G47" s="34"/>
    </row>
    <row r="48" spans="1:8">
      <c r="A48" s="35"/>
      <c r="B48" s="35"/>
      <c r="C48" s="36"/>
      <c r="D48" s="37"/>
      <c r="E48" s="34"/>
      <c r="F48" s="34"/>
      <c r="G48" s="34"/>
      <c r="H48" s="35"/>
    </row>
    <row r="49" spans="1:8">
      <c r="A49" s="35"/>
      <c r="B49" s="35"/>
      <c r="C49" s="36"/>
      <c r="D49" s="37"/>
      <c r="E49" s="34"/>
      <c r="F49" s="34"/>
      <c r="G49" s="34"/>
      <c r="H49" s="35"/>
    </row>
  </sheetData>
  <mergeCells count="24">
    <mergeCell ref="A2:C2"/>
    <mergeCell ref="A4:H4"/>
    <mergeCell ref="A6:B6"/>
    <mergeCell ref="A37:C37"/>
    <mergeCell ref="A28:C28"/>
    <mergeCell ref="A19:C19"/>
    <mergeCell ref="A33:C33"/>
    <mergeCell ref="A31:C31"/>
    <mergeCell ref="A11:C11"/>
    <mergeCell ref="A12:C12"/>
    <mergeCell ref="A45:B45"/>
    <mergeCell ref="C45:H45"/>
    <mergeCell ref="A41:B41"/>
    <mergeCell ref="C41:H41"/>
    <mergeCell ref="A42:B42"/>
    <mergeCell ref="C42:H42"/>
    <mergeCell ref="A44:B44"/>
    <mergeCell ref="C44:H44"/>
    <mergeCell ref="A43:B43"/>
    <mergeCell ref="C43:H43"/>
    <mergeCell ref="A38:C38"/>
    <mergeCell ref="A15:B15"/>
    <mergeCell ref="A16:C16"/>
    <mergeCell ref="A36:C36"/>
  </mergeCells>
  <phoneticPr fontId="1"/>
  <dataValidations count="1">
    <dataValidation type="list" allowBlank="1" showInputMessage="1" showErrorMessage="1" sqref="D7:D10 D17:D18 D20:D27 D29:D30 D32 D34:D3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5"/>
    <col min="22" max="16384" width="9" style="4"/>
  </cols>
  <sheetData>
    <row r="1" spans="1:8">
      <c r="A1" s="4" t="s">
        <v>76</v>
      </c>
    </row>
    <row r="2" spans="1:8">
      <c r="A2" s="65" t="str">
        <f>'管理に係る経費の収支予算書・報告書（本業務）'!A2:C2</f>
        <v>20XX（令和X）年度</v>
      </c>
      <c r="B2" s="65"/>
      <c r="C2" s="65"/>
      <c r="D2" s="1"/>
      <c r="G2" s="3" t="s">
        <v>32</v>
      </c>
      <c r="H2" s="4" t="str">
        <f>'管理に係る経費の収支予算書・報告書（本業務）'!H2</f>
        <v>○○センター</v>
      </c>
    </row>
    <row r="3" spans="1:8">
      <c r="A3" s="54"/>
      <c r="B3" s="54"/>
      <c r="C3" s="54"/>
      <c r="D3" s="54"/>
      <c r="G3" s="3" t="s">
        <v>89</v>
      </c>
      <c r="H3" s="4" t="str">
        <f>'管理に係る経費の収支予算書・報告書（本業務）'!H3</f>
        <v>○○○○</v>
      </c>
    </row>
    <row r="4" spans="1:8" ht="20.25" customHeight="1">
      <c r="A4" s="64" t="s">
        <v>157</v>
      </c>
      <c r="B4" s="64"/>
      <c r="C4" s="64"/>
      <c r="D4" s="64"/>
      <c r="E4" s="64"/>
      <c r="F4" s="64"/>
      <c r="G4" s="64"/>
      <c r="H4" s="64"/>
    </row>
    <row r="5" spans="1:8">
      <c r="A5" s="4" t="s">
        <v>0</v>
      </c>
      <c r="H5" s="7" t="s">
        <v>31</v>
      </c>
    </row>
    <row r="6" spans="1:8" ht="27" customHeight="1">
      <c r="A6" s="74" t="s">
        <v>1</v>
      </c>
      <c r="B6" s="88"/>
      <c r="C6" s="75"/>
      <c r="D6" s="50" t="s">
        <v>46</v>
      </c>
      <c r="E6" s="51" t="s">
        <v>10</v>
      </c>
      <c r="F6" s="51" t="s">
        <v>11</v>
      </c>
      <c r="G6" s="51" t="s">
        <v>12</v>
      </c>
      <c r="H6" s="52" t="s">
        <v>13</v>
      </c>
    </row>
    <row r="7" spans="1:8">
      <c r="A7" s="87" t="s">
        <v>115</v>
      </c>
      <c r="B7" s="87"/>
      <c r="C7" s="87"/>
      <c r="D7" s="30" t="s">
        <v>65</v>
      </c>
      <c r="E7" s="16">
        <f>'管理に係る経費の収支予算書・報告書（本業務）'!E24</f>
        <v>78650000</v>
      </c>
      <c r="F7" s="16">
        <f>'管理に係る経費の収支予算書・報告書（本業務）'!F24</f>
        <v>77939393</v>
      </c>
      <c r="G7" s="10">
        <f>F7-E7</f>
        <v>-710607</v>
      </c>
      <c r="H7" s="9"/>
    </row>
    <row r="8" spans="1:8">
      <c r="A8" s="87" t="s">
        <v>116</v>
      </c>
      <c r="B8" s="87"/>
      <c r="C8" s="87"/>
      <c r="D8" s="30" t="s">
        <v>65</v>
      </c>
      <c r="E8" s="16">
        <f>自主事業に係る収支予算書・報告書!E11</f>
        <v>4408000</v>
      </c>
      <c r="F8" s="16">
        <f>自主事業に係る収支予算書・報告書!F11</f>
        <v>4090800</v>
      </c>
      <c r="G8" s="10">
        <f t="shared" ref="G8:G9" si="0">F8-E8</f>
        <v>-317200</v>
      </c>
      <c r="H8" s="9"/>
    </row>
    <row r="9" spans="1:8">
      <c r="A9" s="87" t="s">
        <v>44</v>
      </c>
      <c r="B9" s="87"/>
      <c r="C9" s="87"/>
      <c r="D9" s="17"/>
      <c r="E9" s="16">
        <f>SUM(E7:E8)</f>
        <v>83058000</v>
      </c>
      <c r="F9" s="16">
        <f>SUM(F7:F8)</f>
        <v>82030193</v>
      </c>
      <c r="G9" s="10">
        <f t="shared" si="0"/>
        <v>-1027807</v>
      </c>
      <c r="H9" s="9"/>
    </row>
    <row r="10" spans="1:8">
      <c r="A10" s="43"/>
      <c r="B10" s="43"/>
      <c r="C10" s="43"/>
      <c r="D10" s="44"/>
      <c r="E10" s="45"/>
      <c r="F10" s="45"/>
      <c r="G10" s="46"/>
      <c r="H10" s="47"/>
    </row>
    <row r="11" spans="1:8" ht="13.5" customHeight="1">
      <c r="A11" s="4" t="s">
        <v>43</v>
      </c>
      <c r="H11" s="53" t="s">
        <v>31</v>
      </c>
    </row>
    <row r="12" spans="1:8" ht="27" customHeight="1">
      <c r="A12" s="74" t="s">
        <v>1</v>
      </c>
      <c r="B12" s="88"/>
      <c r="C12" s="75"/>
      <c r="D12" s="50" t="s">
        <v>46</v>
      </c>
      <c r="E12" s="51" t="s">
        <v>10</v>
      </c>
      <c r="F12" s="51" t="s">
        <v>11</v>
      </c>
      <c r="G12" s="51" t="s">
        <v>12</v>
      </c>
      <c r="H12" s="52" t="s">
        <v>13</v>
      </c>
    </row>
    <row r="13" spans="1:8">
      <c r="A13" s="87" t="s">
        <v>117</v>
      </c>
      <c r="B13" s="87"/>
      <c r="C13" s="87"/>
      <c r="D13" s="30" t="s">
        <v>65</v>
      </c>
      <c r="E13" s="16">
        <f>'管理に係る経費の収支予算書・報告書（本業務）'!E102</f>
        <v>78650000</v>
      </c>
      <c r="F13" s="16">
        <f>'管理に係る経費の収支予算書・報告書（本業務）'!F102</f>
        <v>77939393</v>
      </c>
      <c r="G13" s="10">
        <f t="shared" ref="G13:G14" si="1">F13-E13</f>
        <v>-710607</v>
      </c>
      <c r="H13" s="9"/>
    </row>
    <row r="14" spans="1:8">
      <c r="A14" s="87" t="s">
        <v>118</v>
      </c>
      <c r="B14" s="87"/>
      <c r="C14" s="87"/>
      <c r="D14" s="30" t="s">
        <v>65</v>
      </c>
      <c r="E14" s="16">
        <f>自主事業に係る収支予算書・報告書!E37</f>
        <v>4408000</v>
      </c>
      <c r="F14" s="16">
        <f>自主事業に係る収支予算書・報告書!F37</f>
        <v>4090800</v>
      </c>
      <c r="G14" s="10">
        <f t="shared" si="1"/>
        <v>-317200</v>
      </c>
      <c r="H14" s="9"/>
    </row>
    <row r="15" spans="1:8">
      <c r="A15" s="87" t="s">
        <v>45</v>
      </c>
      <c r="B15" s="87"/>
      <c r="C15" s="87"/>
      <c r="D15" s="17"/>
      <c r="E15" s="16">
        <f>SUM(E13:E14)</f>
        <v>83058000</v>
      </c>
      <c r="F15" s="16">
        <f>SUM(F13:F14)</f>
        <v>82030193</v>
      </c>
      <c r="G15" s="10">
        <f>F15-E15</f>
        <v>-1027807</v>
      </c>
      <c r="H15" s="9"/>
    </row>
    <row r="16" spans="1:8" s="35" customFormat="1">
      <c r="A16" s="38" t="s">
        <v>93</v>
      </c>
      <c r="B16" s="38"/>
      <c r="C16" s="38"/>
      <c r="D16" s="39"/>
      <c r="E16" s="40"/>
      <c r="F16" s="40"/>
      <c r="G16" s="41"/>
      <c r="H16" s="42"/>
    </row>
    <row r="17" spans="1:8" ht="27" customHeight="1">
      <c r="A17" s="74" t="s">
        <v>1</v>
      </c>
      <c r="B17" s="88"/>
      <c r="C17" s="75"/>
      <c r="D17" s="50" t="s">
        <v>46</v>
      </c>
      <c r="E17" s="51" t="s">
        <v>10</v>
      </c>
      <c r="F17" s="51" t="s">
        <v>11</v>
      </c>
      <c r="G17" s="51" t="s">
        <v>12</v>
      </c>
      <c r="H17" s="52" t="s">
        <v>13</v>
      </c>
    </row>
    <row r="18" spans="1:8">
      <c r="A18" s="87" t="s">
        <v>91</v>
      </c>
      <c r="B18" s="87"/>
      <c r="C18" s="87"/>
      <c r="D18" s="30" t="s">
        <v>65</v>
      </c>
      <c r="E18" s="16">
        <f>'管理に係る経費の収支予算書・報告書（本業務）'!E101</f>
        <v>8041090.9090909064</v>
      </c>
      <c r="F18" s="16">
        <f>'管理に係る経費の収支予算書・報告書（本業務）'!F101</f>
        <v>5536363.272727266</v>
      </c>
      <c r="G18" s="10">
        <f>F18-E18</f>
        <v>-2504727.6363636404</v>
      </c>
      <c r="H18" s="9"/>
    </row>
    <row r="19" spans="1:8">
      <c r="A19" s="87" t="s">
        <v>92</v>
      </c>
      <c r="B19" s="87"/>
      <c r="C19" s="87"/>
      <c r="D19" s="30" t="s">
        <v>65</v>
      </c>
      <c r="E19" s="16">
        <f>自主事業に係る収支予算書・報告書!E36</f>
        <v>55909.090909090824</v>
      </c>
      <c r="F19" s="16">
        <f>自主事業に係る収支予算書・報告書!F36</f>
        <v>94296.363636363763</v>
      </c>
      <c r="G19" s="10">
        <f t="shared" ref="G19" si="2">F19-E19</f>
        <v>38387.272727272939</v>
      </c>
      <c r="H19" s="9"/>
    </row>
    <row r="20" spans="1:8">
      <c r="A20" s="87" t="s">
        <v>94</v>
      </c>
      <c r="B20" s="87"/>
      <c r="C20" s="87"/>
      <c r="D20" s="17"/>
      <c r="E20" s="16">
        <f>SUM(E18:E19)</f>
        <v>8096999.9999999972</v>
      </c>
      <c r="F20" s="16">
        <f>SUM(F18:F19)</f>
        <v>5630659.6363636293</v>
      </c>
      <c r="G20" s="10">
        <f>F20-E20</f>
        <v>-2466340.363636368</v>
      </c>
      <c r="H20" s="9"/>
    </row>
  </sheetData>
  <mergeCells count="14">
    <mergeCell ref="A2:C2"/>
    <mergeCell ref="A4:H4"/>
    <mergeCell ref="A7:C7"/>
    <mergeCell ref="A6:C6"/>
    <mergeCell ref="A17:C17"/>
    <mergeCell ref="A14:C14"/>
    <mergeCell ref="A15:C15"/>
    <mergeCell ref="A13:C13"/>
    <mergeCell ref="A8:C8"/>
    <mergeCell ref="A9:C9"/>
    <mergeCell ref="A12:C12"/>
    <mergeCell ref="A18:C18"/>
    <mergeCell ref="A19:C19"/>
    <mergeCell ref="A20:C20"/>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H1785</cp:lastModifiedBy>
  <cp:lastPrinted>2024-06-06T06:48:00Z</cp:lastPrinted>
  <dcterms:created xsi:type="dcterms:W3CDTF">2023-09-15T05:00:28Z</dcterms:created>
  <dcterms:modified xsi:type="dcterms:W3CDTF">2025-04-03T09:39:32Z</dcterms:modified>
</cp:coreProperties>
</file>