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8445" activeTab="0"/>
  </bookViews>
  <sheets>
    <sheet name="第１面" sheetId="1" r:id="rId1"/>
    <sheet name="入力様式1" sheetId="2" r:id="rId2"/>
    <sheet name="入力様式2" sheetId="3" r:id="rId3"/>
    <sheet name="（別紙１）一連処理工程" sheetId="4" r:id="rId4"/>
    <sheet name="（別紙２）管理体制" sheetId="5" r:id="rId5"/>
    <sheet name="【例】第１面" sheetId="6" r:id="rId6"/>
    <sheet name="【例】入力様式1" sheetId="7" r:id="rId7"/>
    <sheet name="【例】入力様式2" sheetId="8" r:id="rId8"/>
    <sheet name="【例】（別紙１）一連処理工程" sheetId="9" r:id="rId9"/>
    <sheet name="【例】（別紙２）管理体制" sheetId="10" r:id="rId10"/>
    <sheet name="別紙３" sheetId="11" r:id="rId11"/>
    <sheet name="第２面" sheetId="12" r:id="rId12"/>
    <sheet name="第３面" sheetId="13" r:id="rId13"/>
    <sheet name="第４面" sheetId="14" r:id="rId14"/>
    <sheet name="第５面" sheetId="15" r:id="rId15"/>
    <sheet name="第６面" sheetId="16" r:id="rId16"/>
  </sheets>
  <definedNames>
    <definedName name="_xlfn.COUNTIFS" hidden="1">#NAME?</definedName>
    <definedName name="_xlfn.GAMMA.DIST" hidden="1">#NAME?</definedName>
    <definedName name="_xlnm.Print_Area" localSheetId="5">'【例】第１面'!$B$2:$I$27</definedName>
    <definedName name="_xlnm.Print_Area" localSheetId="6">'【例】入力様式1'!$A$1:$T$31</definedName>
    <definedName name="_xlnm.Print_Area" localSheetId="0">'第１面'!$B$2:$I$27</definedName>
    <definedName name="_xlnm.Print_Area" localSheetId="11">'第２面'!$A$1:$G$48</definedName>
    <definedName name="_xlnm.Print_Area" localSheetId="1">'入力様式1'!$A$1:$T$31</definedName>
    <definedName name="_xlnm.Print_Area" localSheetId="10">'別紙３'!$A$1:$S$31</definedName>
    <definedName name="_xlnm.Print_Titles" localSheetId="6">'【例】入力様式1'!$A:$C</definedName>
    <definedName name="_xlnm.Print_Titles" localSheetId="1">'入力様式1'!$A:$C</definedName>
    <definedName name="_xlnm.Print_Titles" localSheetId="10">'別紙３'!$A:$C</definedName>
  </definedNames>
  <calcPr fullCalcOnLoad="1"/>
</workbook>
</file>

<file path=xl/sharedStrings.xml><?xml version="1.0" encoding="utf-8"?>
<sst xmlns="http://schemas.openxmlformats.org/spreadsheetml/2006/main" count="459" uniqueCount="244">
  <si>
    <t>提出者　　　　　　　　　　　　　　　　　　</t>
  </si>
  <si>
    <t>(法人にあっては、名称及び代表者の氏名)</t>
  </si>
  <si>
    <t>計画期間</t>
  </si>
  <si>
    <t>当該事業場において現に行っている事業に関する事項</t>
  </si>
  <si>
    <t>①事業の種類</t>
  </si>
  <si>
    <t>②事業の規模</t>
  </si>
  <si>
    <t>③従業員数</t>
  </si>
  <si>
    <t>電話番号</t>
  </si>
  <si>
    <t>(第１面）</t>
  </si>
  <si>
    <t>　　　　　　　　　　　　　</t>
  </si>
  <si>
    <t>事業場の名称</t>
  </si>
  <si>
    <t>事業場の所在地</t>
  </si>
  <si>
    <t>(第２面)</t>
  </si>
  <si>
    <t>①現状</t>
  </si>
  <si>
    <t>排出量</t>
  </si>
  <si>
    <t>②計画</t>
  </si>
  <si>
    <t>【目標】</t>
  </si>
  <si>
    <t>（今後実施する予定の取組）</t>
  </si>
  <si>
    <t>（これまでに実施した取組）</t>
  </si>
  <si>
    <t>（第３面）</t>
  </si>
  <si>
    <t>（これまでに実施した取組）</t>
  </si>
  <si>
    <t>【目標】　　</t>
  </si>
  <si>
    <t>（第４面）</t>
  </si>
  <si>
    <t>全処理委託量</t>
  </si>
  <si>
    <t>（第５面）</t>
  </si>
  <si>
    <t>※事務処理欄</t>
  </si>
  <si>
    <t>（第６面）</t>
  </si>
  <si>
    <t>備考</t>
  </si>
  <si>
    <t>当該年度の６月30日までに提出すること。</t>
  </si>
  <si>
    <t>「当該事業場において現に行っている事業に関する事項」の欄は、以下に従って記入すること。</t>
  </si>
  <si>
    <t>(1)①欄には、日本標準産業分類の区分を記入すること。</t>
  </si>
  <si>
    <t>※欄は記入しないこと。</t>
  </si>
  <si>
    <t>優良認定処理業者への処理委託量</t>
  </si>
  <si>
    <t>認定熱回収業者への処理委託量</t>
  </si>
  <si>
    <t>認定熱回収業者以外の熱回収を行う業者への処理委託量</t>
  </si>
  <si>
    <t>優良認定処理業者への処理委託量</t>
  </si>
  <si>
    <t>認定熱回収業者への処理委託量</t>
  </si>
  <si>
    <t>認定熱回収業者以外の熱回収を行う業者への処理委託量</t>
  </si>
  <si>
    <t>　　浜松市長　　　　　　　　　殿</t>
  </si>
  <si>
    <t>　　</t>
  </si>
  <si>
    <t>事業所名</t>
  </si>
  <si>
    <t>住所</t>
  </si>
  <si>
    <t>合計</t>
  </si>
  <si>
    <t>業種</t>
  </si>
  <si>
    <t>建設業</t>
  </si>
  <si>
    <t>製造業</t>
  </si>
  <si>
    <t>自ら処理</t>
  </si>
  <si>
    <t>大分類</t>
  </si>
  <si>
    <t>略称</t>
  </si>
  <si>
    <t>農業・林業</t>
  </si>
  <si>
    <t>農業</t>
  </si>
  <si>
    <t>漁業</t>
  </si>
  <si>
    <t>鉱業・採石業・砂利採取業</t>
  </si>
  <si>
    <t>鉱業</t>
  </si>
  <si>
    <t>建設</t>
  </si>
  <si>
    <t>製造</t>
  </si>
  <si>
    <t>電気・ガス・熱供給・水道業</t>
  </si>
  <si>
    <t>水道</t>
  </si>
  <si>
    <t>情報通信業</t>
  </si>
  <si>
    <t>通信</t>
  </si>
  <si>
    <t>運輸業・郵便業</t>
  </si>
  <si>
    <t>運輸</t>
  </si>
  <si>
    <t>卸売業・小売業</t>
  </si>
  <si>
    <t>卸売</t>
  </si>
  <si>
    <t>金融業・保険業</t>
  </si>
  <si>
    <t>金融</t>
  </si>
  <si>
    <t>不動産業・物品賃貸業</t>
  </si>
  <si>
    <t>不動</t>
  </si>
  <si>
    <t>学術研究・専門・技術サービス業</t>
  </si>
  <si>
    <t>学術</t>
  </si>
  <si>
    <t>宿泊業・飲食サービス業</t>
  </si>
  <si>
    <t>宿泊</t>
  </si>
  <si>
    <t>生活関連サービス業・娯楽業</t>
  </si>
  <si>
    <t>娯楽</t>
  </si>
  <si>
    <t>教育・学習支援業</t>
  </si>
  <si>
    <t>教育</t>
  </si>
  <si>
    <t>医療・福祉</t>
  </si>
  <si>
    <t>医療</t>
  </si>
  <si>
    <t>複合サービス業</t>
  </si>
  <si>
    <t>複合</t>
  </si>
  <si>
    <t>サービス業（他に分類されないもの）</t>
  </si>
  <si>
    <t>サー</t>
  </si>
  <si>
    <t>公務（他に分類されるものを除く）</t>
  </si>
  <si>
    <t>公務</t>
  </si>
  <si>
    <t>住　　　所</t>
  </si>
  <si>
    <t>氏　　　名</t>
  </si>
  <si>
    <t>前年度
実績</t>
  </si>
  <si>
    <t>処理委託</t>
  </si>
  <si>
    <t>今年度
計画</t>
  </si>
  <si>
    <t>中間処理業者</t>
  </si>
  <si>
    <t>最終処分業者</t>
  </si>
  <si>
    <t>別紙１のとおり</t>
  </si>
  <si>
    <t>自ら再生利用</t>
  </si>
  <si>
    <t>代表取締役</t>
  </si>
  <si>
    <t>（管理体制図）
別紙２のとおり</t>
  </si>
  <si>
    <t>② 自ら直接再生利用した量</t>
  </si>
  <si>
    <t>③ 自ら直接埋立処分又は海洋投入した量</t>
  </si>
  <si>
    <t>④ 自ら中間処理した量</t>
  </si>
  <si>
    <t>⑤ ④のうち熱回収を行った量　</t>
  </si>
  <si>
    <t>⑥ 自ら中間処理した後の残さ量</t>
  </si>
  <si>
    <t>⑦ 自ら中間処理により減量した量</t>
  </si>
  <si>
    <t>⑧ 自ら中間処理した後再生利用した量</t>
  </si>
  <si>
    <t>⑨ 自ら中間処理した後埋立処分又は海洋投入した量</t>
  </si>
  <si>
    <t>⑩ 直接及び自ら中間処理した後の処理委託量</t>
  </si>
  <si>
    <t>⑪ ⑩のうち優良認定業者への処理委託量</t>
  </si>
  <si>
    <t>⑫ ⑩のうち再生利用業者への処理委託量</t>
  </si>
  <si>
    <t>⑬ ⑩のうち熱回収認定業者への処理委託量</t>
  </si>
  <si>
    <t>⑭ ⑩のうち⑬以外の熱回収業者処理委託量</t>
  </si>
  <si>
    <t>② 自ら直接再生利用する量</t>
  </si>
  <si>
    <t>③ 自ら直接埋立処分又は海洋投入する量</t>
  </si>
  <si>
    <t>④ 自ら中間処理する量</t>
  </si>
  <si>
    <t>⑤ ④のうち熱回収を行う量</t>
  </si>
  <si>
    <t>⑦ 自ら中間処理により減量する量</t>
  </si>
  <si>
    <t>⑧ 自ら中間処理した後再生利用する量</t>
  </si>
  <si>
    <t>⑨ 自ら中間処理した後埋立処分又は海洋投入する量</t>
  </si>
  <si>
    <t>これまでに実施した取組</t>
  </si>
  <si>
    <t>今後実施する予定の取組</t>
  </si>
  <si>
    <t>分別に関する取組</t>
  </si>
  <si>
    <t>再生利用業者への
処理委託量</t>
  </si>
  <si>
    <t>部長</t>
  </si>
  <si>
    <t>自ら脱水</t>
  </si>
  <si>
    <t>←再生利用も最終処分の一種として扱います。</t>
  </si>
  <si>
    <t>（例）（別紙２）管理体制図</t>
  </si>
  <si>
    <t>個人情報は記載しないでください。</t>
  </si>
  <si>
    <t>代表取締役
浜松太郎</t>
  </si>
  <si>
    <r>
      <t xml:space="preserve">部長
</t>
    </r>
    <r>
      <rPr>
        <sz val="11"/>
        <color indexed="10"/>
        <rFont val="ＭＳ Ｐゴシック"/>
        <family val="3"/>
      </rPr>
      <t>浜松次郎</t>
    </r>
  </si>
  <si>
    <t>氏名は記載しない</t>
  </si>
  <si>
    <t>電話番号等は記載しない</t>
  </si>
  <si>
    <t>最終処分が終了するまでの工程を記載してください。</t>
  </si>
  <si>
    <t>様式は自由です。Excelファイルでなくても構いません。</t>
  </si>
  <si>
    <t>様式は自由です。Excelファイルでなくても構いません。</t>
  </si>
  <si>
    <t>浜松市中区元城町103-2</t>
  </si>
  <si>
    <t>053-453-6110</t>
  </si>
  <si>
    <t>(2)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</si>
  <si>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なし</t>
  </si>
  <si>
    <t>なし</t>
  </si>
  <si>
    <t>別紙３</t>
  </si>
  <si>
    <r>
      <t>様式第二号の十三</t>
    </r>
    <r>
      <rPr>
        <sz val="11"/>
        <rFont val="ＭＳ ゴシック"/>
        <family val="3"/>
      </rPr>
      <t>(第八条の十七の二関係)</t>
    </r>
  </si>
  <si>
    <t>特別管理産業廃棄物処理計画書</t>
  </si>
  <si>
    <t>廃ＰＣＢ等</t>
  </si>
  <si>
    <t>廃水銀等</t>
  </si>
  <si>
    <t>廃石綿等</t>
  </si>
  <si>
    <t>廃石綿等</t>
  </si>
  <si>
    <t>有害廃油</t>
  </si>
  <si>
    <t>有害汚泥</t>
  </si>
  <si>
    <t>有害廃酸</t>
  </si>
  <si>
    <t>腐食性
廃酸</t>
  </si>
  <si>
    <t>腐食性
廃アルカリ</t>
  </si>
  <si>
    <t>感染性
廃棄物</t>
  </si>
  <si>
    <t>有害
ばいじん</t>
  </si>
  <si>
    <t>有害
燃え殻</t>
  </si>
  <si>
    <t>有害
鉱さい</t>
  </si>
  <si>
    <t>有害
廃アルカリ</t>
  </si>
  <si>
    <t>引火性
廃油</t>
  </si>
  <si>
    <t>ＰＣＢ
汚染物</t>
  </si>
  <si>
    <r>
      <t>① 特別管理産業廃棄物発生量</t>
    </r>
    <r>
      <rPr>
        <b/>
        <sz val="11"/>
        <color indexed="8"/>
        <rFont val="ＭＳ Ｐゴシック"/>
        <family val="3"/>
      </rPr>
      <t>（ｔ）</t>
    </r>
  </si>
  <si>
    <t>特別管理産業廃棄物の種類</t>
  </si>
  <si>
    <t>特別管理産業廃棄物の種類</t>
  </si>
  <si>
    <t>特別管理産業廃棄物の排出の抑制に関する取組</t>
  </si>
  <si>
    <t>自ら行う特別管理産業廃棄物の再生利用に関する取組</t>
  </si>
  <si>
    <t>自ら行う特別管理産業廃棄物の中間処理に関する取組</t>
  </si>
  <si>
    <t>自ら行う特別管理産業廃棄物の埋立処分又は海洋投入処分に関する取組</t>
  </si>
  <si>
    <t>特別管理産業廃棄物の処理の委託に関する取組</t>
  </si>
  <si>
    <t>引火性廃油</t>
  </si>
  <si>
    <t>自ら蒸留</t>
  </si>
  <si>
    <t>有害汚泥</t>
  </si>
  <si>
    <t>特別管理産業廃棄物管理責任者</t>
  </si>
  <si>
    <r>
      <t xml:space="preserve">特別管理産業廃棄物管理責任者
</t>
    </r>
    <r>
      <rPr>
        <sz val="11"/>
        <color indexed="10"/>
        <rFont val="ＭＳ Ｐゴシック"/>
        <family val="3"/>
      </rPr>
      <t>浜松　三郎
090-XXXX-XXXX</t>
    </r>
  </si>
  <si>
    <t>工場担当者</t>
  </si>
  <si>
    <t>開発担当者</t>
  </si>
  <si>
    <r>
      <t xml:space="preserve">工場担当者
</t>
    </r>
    <r>
      <rPr>
        <sz val="11"/>
        <color indexed="10"/>
        <rFont val="ＭＳ Ｐゴシック"/>
        <family val="3"/>
      </rPr>
      <t>浜松四郎
080-XXXX-XXXX</t>
    </r>
  </si>
  <si>
    <r>
      <t xml:space="preserve">開発担当者
</t>
    </r>
    <r>
      <rPr>
        <sz val="11"/>
        <color indexed="10"/>
        <rFont val="ＭＳ Ｐゴシック"/>
        <family val="3"/>
      </rPr>
      <t>浜松五郎
080-XXXX-XXXX</t>
    </r>
  </si>
  <si>
    <t>（例）（別紙１）特別管理産業廃棄物の一連の処理工程</t>
  </si>
  <si>
    <t>④特別管理産業廃棄物の一連の
処理の工程</t>
  </si>
  <si>
    <t>特別管理産業廃棄物の排出の抑制に関する事項</t>
  </si>
  <si>
    <t>特別管理産業廃棄物の分別に関する事項</t>
  </si>
  <si>
    <t>（分別している特別管理産業廃棄物の種類及び分別に関する取組）</t>
  </si>
  <si>
    <t>（今後分別する予定の特別管理産業廃棄物の種類及び分別に関する取組）</t>
  </si>
  <si>
    <t>特別管理産業廃棄物の処理に係る管理体制に関する事項</t>
  </si>
  <si>
    <t>特別管理産業廃棄物の種類</t>
  </si>
  <si>
    <t>自ら行う特別管理産業廃棄物の再生利用に関する事項</t>
  </si>
  <si>
    <t>自ら再生利用を行った特別管理産業廃棄物の量</t>
  </si>
  <si>
    <t>自ら行う特別管理産業廃棄物の中間処理に関する事項</t>
  </si>
  <si>
    <t>自ら中間処理により
減量した特別管理産業廃棄物の量</t>
  </si>
  <si>
    <t>自ら再生利用を行う特別管理産業廃棄物の量</t>
  </si>
  <si>
    <t>自ら熱回収を行った特別管理産業廃棄物の量</t>
  </si>
  <si>
    <t>自ら中間処理により減量する特別管理産業廃棄物の量</t>
  </si>
  <si>
    <t>自ら熱回収を行う
特別管理産業廃棄物の量</t>
  </si>
  <si>
    <t>自ら行う特別管理産業廃棄物の埋立処分又は海洋投入処分に関する事項</t>
  </si>
  <si>
    <t>自ら埋立処分又は海洋投入処分を行った特別管理産業廃棄物の量</t>
  </si>
  <si>
    <t>自ら埋立処分又は海洋投入処分を行う特別管理産業廃棄物の量</t>
  </si>
  <si>
    <t>特別管理産業廃棄物の処理の委託に関する事項</t>
  </si>
  <si>
    <t>特別管理産業廃棄物の
種類</t>
  </si>
  <si>
    <t>特別管理産業廃棄物処理計画書</t>
  </si>
  <si>
    <t>④特別管理産業廃棄物の一連の
処理の工程</t>
  </si>
  <si>
    <t>　廃棄物の処理及び清掃に関する法律第12条の２第10項の規定に基づき、特別管理産業廃棄物の減量その他その処理に関する計画を作成したので、提出します。</t>
  </si>
  <si>
    <t>　廃棄物の処理及び清掃に関する法律第12条の２第10項の規定に基づき、特別管理産業廃棄物の減量その他その処理に関する計画を作成したので、提出します。</t>
  </si>
  <si>
    <t>家康化学株式会社
代表取締役　徳川　家康</t>
  </si>
  <si>
    <t>家康化学　A工場</t>
  </si>
  <si>
    <t>浜松市中区鴨江三丁目１－１０</t>
  </si>
  <si>
    <t>100人</t>
  </si>
  <si>
    <t>特別管理産業廃棄物の種類</t>
  </si>
  <si>
    <t>① 特別管理産業廃棄物発生量（ｔ）</t>
  </si>
  <si>
    <t>特別管理産業廃棄物の排出の抑制に関する取組</t>
  </si>
  <si>
    <t>自ら行う特別管理産業廃棄物の再生利用に関する取組</t>
  </si>
  <si>
    <t>自ら行う特別管理産業廃棄物の中間処理に関する取組</t>
  </si>
  <si>
    <t>自ら行う特別管理産業廃棄物の埋立処分又は海洋投入処分に関する取組</t>
  </si>
  <si>
    <t>特別管理産業廃棄物の処理の委託に関する取組</t>
  </si>
  <si>
    <t>なし</t>
  </si>
  <si>
    <t>特別管理特別管理産業廃棄物の種類</t>
  </si>
  <si>
    <t/>
  </si>
  <si>
    <t>引き続き分別に取り組む。</t>
  </si>
  <si>
    <t>カドミウムを含む廃液入れは赤、含まない廃液入れは青で色分けし、分別を徹底した。</t>
  </si>
  <si>
    <t>有害な試薬に代わる試薬の導入を検討する。</t>
  </si>
  <si>
    <t>製造工程を見直し、有害な材料を使う工程を少なくした。</t>
  </si>
  <si>
    <t>なし</t>
  </si>
  <si>
    <t>できるだけ再生利用業者を選定するようにした。</t>
  </si>
  <si>
    <t>電子情報処理組織の使用に関する事項</t>
  </si>
  <si>
    <t>【目標】</t>
  </si>
  <si>
    <t>特別管理産業廃棄物
排　　 出　 　 量
（ポリ塩化ビフェニル廃棄物を除く。）</t>
  </si>
  <si>
    <t>（今後実施する予定の取組）</t>
  </si>
  <si>
    <t>電子情報処理組織の使用に関する取組</t>
  </si>
  <si>
    <t>ポリ塩化ビフェニル除く
合計</t>
  </si>
  <si>
    <t xml:space="preserve">再生利用が難しい廃棄物については、優良認定業者を選定するようにする。
</t>
  </si>
  <si>
    <t>電子マニフェストを導入する。</t>
  </si>
  <si>
    <t>前年度の特別管理産業廃棄物の発生量が50トン以上の事業場ごとに１枚作成すること。</t>
  </si>
  <si>
    <t>(3)④欄には、当該事業場において生ずる特別管理産業廃棄物についての発生から最終処分が終了するまでの一連の処理の工程（当該処理を委託する場合は、委託の内容を含む。）を記入すること。</t>
  </si>
  <si>
    <t>「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</si>
  <si>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 xml:space="preserve">      年　　月　　日</t>
  </si>
  <si>
    <t xml:space="preserve">     年４月１日　～　      年３月３１日</t>
  </si>
  <si>
    <t xml:space="preserve">      年      月　    日</t>
  </si>
  <si>
    <t xml:space="preserve">      年４月１日　～      年３月３１日</t>
  </si>
  <si>
    <t>【前年度（      年度）実績】　　　　　　</t>
  </si>
  <si>
    <t>【前年度（     年度）実績】</t>
  </si>
  <si>
    <t>【前年度（     年度）実績】　</t>
  </si>
  <si>
    <t>【前年度（      年度）実績】</t>
  </si>
  <si>
    <t>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</si>
  <si>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</si>
  <si>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</si>
  <si>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t>「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</si>
  <si>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製造品出荷額（令和　年度実績）　100,000千円</t>
  </si>
  <si>
    <r>
      <t>様式第二号の十三</t>
    </r>
    <r>
      <rPr>
        <sz val="11"/>
        <rFont val="ＭＳ 明朝"/>
        <family val="1"/>
      </rPr>
      <t>(第八条の十七の二関係)</t>
    </r>
  </si>
  <si>
    <t>(日本産業規格　Ａ列４番)</t>
  </si>
  <si>
    <t>【例】を参考に作成すること。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</si>
</sst>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amp;&quot;t&quot;"/>
    <numFmt numFmtId="181" formatCode="0.00&quot;t&quot;"/>
    <numFmt numFmtId="182" formatCode="0_);[Red]\(0\)"/>
    <numFmt numFmtId="183" formatCode="0&quot;t&quot;"/>
    <numFmt numFmtId="184" formatCode="&quot;0t&quot;"/>
    <numFmt numFmtId="185" formatCode="0.00_);[Red]\(0.00\)"/>
  </numFmts>
  <fonts count="56">
    <font>
      <sz val="11"/>
      <name val="ＭＳ Ｐゴシック"/>
      <family val="3"/>
    </font>
    <font>
      <sz val="6"/>
      <name val="ＭＳ Ｐゴシック"/>
      <family val="3"/>
    </font>
    <font>
      <sz val="16"/>
      <name val="ＭＳ 明朝"/>
      <family val="1"/>
    </font>
    <font>
      <sz val="16"/>
      <name val="ＭＳ Ｐゴシック"/>
      <family val="3"/>
    </font>
    <font>
      <sz val="11"/>
      <name val="ＭＳ 明朝"/>
      <family val="1"/>
    </font>
    <font>
      <sz val="20"/>
      <name val="ＭＳ 明朝"/>
      <family val="1"/>
    </font>
    <font>
      <b/>
      <sz val="11"/>
      <color indexed="8"/>
      <name val="ＭＳ Ｐゴシック"/>
      <family val="3"/>
    </font>
    <font>
      <sz val="10"/>
      <name val="ＭＳ Ｐゴシック"/>
      <family val="3"/>
    </font>
    <font>
      <sz val="11"/>
      <color indexed="10"/>
      <name val="ＭＳ Ｐゴシック"/>
      <family val="3"/>
    </font>
    <font>
      <b/>
      <sz val="11"/>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7"/>
      <name val="ＭＳ Ｐゴシック"/>
      <family val="3"/>
    </font>
    <font>
      <sz val="14"/>
      <color indexed="10"/>
      <name val="HGS創英角ﾎﾟｯﾌﾟ体"/>
      <family val="3"/>
    </font>
    <font>
      <sz val="16"/>
      <color indexed="8"/>
      <name val="ＭＳ 明朝"/>
      <family val="1"/>
    </font>
    <font>
      <sz val="16"/>
      <color indexed="10"/>
      <name val="HGS創英角ﾎﾟｯﾌﾟ体"/>
      <family val="3"/>
    </font>
    <font>
      <sz val="14"/>
      <color indexed="8"/>
      <name val="ＭＳ Ｐゴシック"/>
      <family val="3"/>
    </font>
    <font>
      <b/>
      <sz val="14"/>
      <color indexed="8"/>
      <name val="ＭＳ Ｐゴシック"/>
      <family val="3"/>
    </font>
    <font>
      <sz val="14"/>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CC99"/>
      <name val="Calibri"/>
      <family val="3"/>
    </font>
    <font>
      <sz val="14"/>
      <color rgb="FFFF0000"/>
      <name val="HGS創英角ﾎﾟｯﾌﾟ体"/>
      <family val="3"/>
    </font>
    <font>
      <sz val="16"/>
      <color theme="1"/>
      <name val="ＭＳ 明朝"/>
      <family val="1"/>
    </font>
    <font>
      <sz val="11"/>
      <color rgb="FFFF0000"/>
      <name val="ＭＳ Ｐゴシック"/>
      <family val="3"/>
    </font>
    <font>
      <sz val="16"/>
      <color rgb="FFFF0000"/>
      <name val="HGS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8"/>
      </left>
      <right style="medium">
        <color indexed="8"/>
      </right>
      <top style="medium">
        <color indexed="8"/>
      </top>
      <bottom style="medium">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medium"/>
      <top style="medium"/>
      <bottom style="thin"/>
    </border>
    <border>
      <left style="thin"/>
      <right style="medium"/>
      <top style="thin"/>
      <bottom style="thin"/>
    </border>
    <border>
      <left style="thin"/>
      <right style="medium"/>
      <top>
        <color indexed="63"/>
      </top>
      <bottom style="mediu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style="thin"/>
      <right>
        <color indexed="63"/>
      </right>
      <top style="medium"/>
      <bottom>
        <color indexed="63"/>
      </bottom>
    </border>
    <border>
      <left>
        <color indexed="63"/>
      </left>
      <right style="medium"/>
      <top style="medium"/>
      <bottom>
        <color indexed="63"/>
      </bottom>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style="thin"/>
      <bottom>
        <color indexed="63"/>
      </bottom>
    </border>
    <border>
      <left style="hair"/>
      <right style="medium"/>
      <top style="hair"/>
      <bottom>
        <color indexed="63"/>
      </bottom>
    </border>
    <border>
      <left style="hair"/>
      <right style="medium"/>
      <top style="hair"/>
      <bottom style="medium"/>
    </border>
    <border>
      <left style="thin"/>
      <right style="medium"/>
      <top style="medium"/>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thin"/>
      <right>
        <color indexed="63"/>
      </right>
      <top style="thin"/>
      <bottom>
        <color indexed="63"/>
      </bottom>
    </border>
    <border>
      <left style="thin"/>
      <right>
        <color indexed="63"/>
      </right>
      <top>
        <color indexed="63"/>
      </top>
      <bottom>
        <color indexed="63"/>
      </bottom>
    </border>
    <border>
      <left style="hair"/>
      <right style="hair"/>
      <top>
        <color indexed="63"/>
      </top>
      <bottom style="medium"/>
    </border>
    <border>
      <left style="thin"/>
      <right style="medium"/>
      <top style="thin"/>
      <bottom>
        <color indexed="63"/>
      </bottom>
    </border>
    <border>
      <left style="medium"/>
      <right style="hair"/>
      <top style="hair"/>
      <bottom>
        <color indexed="63"/>
      </bottom>
    </border>
    <border>
      <left style="hair"/>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thin"/>
      <right style="thin"/>
      <top style="thin"/>
      <bottom style="thin"/>
    </border>
    <border>
      <left style="medium"/>
      <right style="hair"/>
      <top style="medium"/>
      <bottom>
        <color indexed="63"/>
      </bottom>
    </border>
    <border>
      <left style="hair"/>
      <right style="hair"/>
      <top style="medium"/>
      <bottom>
        <color indexed="63"/>
      </bottom>
    </border>
    <border>
      <left style="medium"/>
      <right style="hair"/>
      <top style="thin"/>
      <bottom style="hair"/>
    </border>
    <border>
      <left style="hair"/>
      <right style="hair"/>
      <top style="thin"/>
      <bottom style="hair"/>
    </border>
    <border>
      <left style="medium"/>
      <right style="hair"/>
      <top style="hair"/>
      <bottom style="hair"/>
    </border>
    <border>
      <left style="hair"/>
      <right style="hair"/>
      <top style="hair"/>
      <bottom style="hair"/>
    </border>
    <border>
      <left style="medium"/>
      <right style="hair"/>
      <top style="hair"/>
      <bottom style="thin"/>
    </border>
    <border>
      <left style="hair"/>
      <right style="hair"/>
      <top style="hair"/>
      <bottom style="thin"/>
    </border>
    <border>
      <left style="medium"/>
      <right style="hair"/>
      <top>
        <color indexed="63"/>
      </top>
      <bottom>
        <color indexed="63"/>
      </bottom>
    </border>
    <border>
      <left style="hair"/>
      <right style="hair"/>
      <top>
        <color indexed="63"/>
      </top>
      <bottom>
        <color indexed="63"/>
      </bottom>
    </border>
    <border>
      <left style="medium"/>
      <right style="hair"/>
      <top style="hair"/>
      <bottom style="medium"/>
    </border>
    <border>
      <left style="hair"/>
      <right style="hair"/>
      <top style="hair"/>
      <bottom style="medium"/>
    </border>
    <border>
      <left style="medium"/>
      <right style="hair"/>
      <top style="thin"/>
      <bottom>
        <color indexed="63"/>
      </bottom>
    </border>
    <border>
      <left style="hair"/>
      <right style="hair"/>
      <top style="thin"/>
      <bottom>
        <color indexed="63"/>
      </bottom>
    </border>
    <border>
      <left style="hair"/>
      <right style="hair"/>
      <top style="medium"/>
      <bottom style="medium"/>
    </border>
    <border>
      <left style="thin"/>
      <right>
        <color indexed="63"/>
      </right>
      <top style="medium"/>
      <bottom style="thin"/>
    </border>
    <border>
      <left>
        <color indexed="63"/>
      </left>
      <right style="medium"/>
      <top style="medium"/>
      <bottom style="thin"/>
    </border>
    <border>
      <left style="medium"/>
      <right style="hair"/>
      <top>
        <color indexed="63"/>
      </top>
      <bottom style="medium"/>
    </border>
    <border>
      <left style="thin"/>
      <right style="medium"/>
      <top style="medium"/>
      <bottom style="medium"/>
    </border>
    <border>
      <left style="medium"/>
      <right style="hair"/>
      <top style="medium"/>
      <bottom style="medium"/>
    </border>
    <border>
      <left style="hair"/>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style="hair"/>
      <bottom style="hair"/>
    </border>
    <border>
      <left>
        <color indexed="63"/>
      </left>
      <right>
        <color indexed="63"/>
      </right>
      <top>
        <color indexed="63"/>
      </top>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medium"/>
      <top style="thin"/>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thin"/>
      <right style="thin"/>
      <top style="medium"/>
      <bottom>
        <color indexed="63"/>
      </bottom>
    </border>
    <border>
      <left style="thin"/>
      <right style="thin"/>
      <top style="thin"/>
      <bottom>
        <color indexed="63"/>
      </bottom>
    </border>
    <border>
      <left style="thin"/>
      <right style="thin"/>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color indexed="63"/>
      </top>
      <bottom style="medium"/>
    </border>
    <border>
      <left style="medium"/>
      <right>
        <color indexed="63"/>
      </right>
      <top>
        <color indexed="63"/>
      </top>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style="medium"/>
      <bottom>
        <color indexed="63"/>
      </bottom>
      <diagonal style="thin"/>
    </border>
    <border diagonalUp="1">
      <left style="thin"/>
      <right style="thin"/>
      <top>
        <color indexed="63"/>
      </top>
      <bottom style="medium"/>
      <diagonal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style="medium"/>
      <top style="thin"/>
      <bottom>
        <color indexed="63"/>
      </bottom>
    </border>
    <border diagonalUp="1">
      <left style="medium"/>
      <right style="thin"/>
      <top style="thin"/>
      <bottom style="thin"/>
      <diagonal style="thin"/>
    </border>
    <border diagonalUp="1">
      <left style="thin"/>
      <right style="thin"/>
      <top style="thin"/>
      <bottom style="thin"/>
      <diagonal style="thin"/>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medium"/>
    </border>
    <border>
      <left style="thin"/>
      <right style="medium"/>
      <top style="thin"/>
      <bottom style="mediu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50" fillId="32" borderId="0" applyNumberFormat="0" applyBorder="0" applyAlignment="0" applyProtection="0"/>
  </cellStyleXfs>
  <cellXfs count="394">
    <xf numFmtId="0" fontId="0" fillId="0" borderId="0" xfId="0" applyAlignment="1">
      <alignment vertical="center"/>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1" xfId="0" applyFont="1" applyBorder="1" applyAlignment="1">
      <alignment horizontal="distributed" vertical="center" wrapText="1" indent="1"/>
    </xf>
    <xf numFmtId="0" fontId="2" fillId="0" borderId="11" xfId="0" applyFont="1" applyBorder="1" applyAlignment="1">
      <alignment horizontal="right" vertical="center" wrapText="1"/>
    </xf>
    <xf numFmtId="0" fontId="2" fillId="0" borderId="0" xfId="0" applyFont="1" applyBorder="1" applyAlignment="1">
      <alignment horizontal="center" vertical="center"/>
    </xf>
    <xf numFmtId="0" fontId="3" fillId="0" borderId="12" xfId="0" applyFont="1" applyBorder="1" applyAlignment="1">
      <alignment vertical="center"/>
    </xf>
    <xf numFmtId="0" fontId="3" fillId="0" borderId="0" xfId="0" applyFont="1" applyBorder="1" applyAlignment="1">
      <alignment vertical="center"/>
    </xf>
    <xf numFmtId="0" fontId="2" fillId="0" borderId="13" xfId="0" applyFont="1" applyBorder="1" applyAlignment="1">
      <alignment horizontal="justify"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5" fillId="0" borderId="14" xfId="0" applyFont="1" applyBorder="1" applyAlignment="1">
      <alignment horizontal="center" vertical="center"/>
    </xf>
    <xf numFmtId="0" fontId="5" fillId="0" borderId="14" xfId="0" applyFont="1" applyBorder="1" applyAlignment="1">
      <alignment vertical="top"/>
    </xf>
    <xf numFmtId="0" fontId="5" fillId="0" borderId="15" xfId="0" applyFont="1" applyBorder="1" applyAlignment="1">
      <alignment vertical="center"/>
    </xf>
    <xf numFmtId="0" fontId="5" fillId="0" borderId="14" xfId="0" applyFont="1" applyBorder="1" applyAlignment="1">
      <alignment vertical="center"/>
    </xf>
    <xf numFmtId="0" fontId="2" fillId="0" borderId="16" xfId="0" applyFont="1" applyBorder="1" applyAlignment="1">
      <alignment horizontal="distributed" vertical="center" wrapText="1" indent="1"/>
    </xf>
    <xf numFmtId="0" fontId="34" fillId="0" borderId="0" xfId="61">
      <alignment vertical="center"/>
      <protection/>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31" borderId="24" xfId="50" applyNumberFormat="1" applyFont="1" applyFill="1" applyBorder="1" applyAlignment="1">
      <alignment horizontal="center" vertical="center" shrinkToFit="1"/>
    </xf>
    <xf numFmtId="0" fontId="0" fillId="31" borderId="25" xfId="50" applyNumberFormat="1" applyFont="1" applyFill="1" applyBorder="1" applyAlignment="1">
      <alignment horizontal="center" vertical="center" shrinkToFit="1"/>
    </xf>
    <xf numFmtId="0" fontId="0" fillId="31" borderId="26" xfId="50" applyNumberFormat="1" applyFont="1" applyFill="1" applyBorder="1" applyAlignment="1">
      <alignment horizontal="center" vertical="center" shrinkToFit="1"/>
    </xf>
    <xf numFmtId="38" fontId="34" fillId="31" borderId="18" xfId="50" applyFont="1" applyFill="1" applyBorder="1" applyAlignment="1">
      <alignment horizontal="center" vertical="center" wrapText="1"/>
    </xf>
    <xf numFmtId="38" fontId="34" fillId="31" borderId="20" xfId="50" applyFont="1" applyFill="1" applyBorder="1" applyAlignment="1">
      <alignment vertical="center"/>
    </xf>
    <xf numFmtId="38" fontId="34" fillId="31" borderId="27" xfId="50" applyFont="1" applyFill="1" applyBorder="1" applyAlignment="1">
      <alignment vertical="center"/>
    </xf>
    <xf numFmtId="38" fontId="34" fillId="31" borderId="28" xfId="50" applyFont="1" applyFill="1" applyBorder="1" applyAlignment="1">
      <alignment vertical="center"/>
    </xf>
    <xf numFmtId="38" fontId="34" fillId="31" borderId="29" xfId="50" applyFont="1" applyFill="1" applyBorder="1" applyAlignment="1">
      <alignment vertical="center"/>
    </xf>
    <xf numFmtId="38" fontId="34" fillId="31" borderId="30" xfId="50" applyFont="1" applyFill="1" applyBorder="1" applyAlignment="1">
      <alignment vertical="center"/>
    </xf>
    <xf numFmtId="38" fontId="34" fillId="31" borderId="31" xfId="50" applyFont="1" applyFill="1" applyBorder="1" applyAlignment="1">
      <alignment vertical="center"/>
    </xf>
    <xf numFmtId="38" fontId="34" fillId="31" borderId="32" xfId="50" applyFont="1" applyFill="1" applyBorder="1" applyAlignment="1">
      <alignment horizontal="center" vertical="center" wrapText="1"/>
    </xf>
    <xf numFmtId="38" fontId="34" fillId="31" borderId="33" xfId="50" applyFont="1" applyFill="1" applyBorder="1" applyAlignment="1">
      <alignment vertical="center"/>
    </xf>
    <xf numFmtId="38" fontId="34" fillId="31" borderId="34" xfId="50" applyFont="1" applyFill="1" applyBorder="1" applyAlignment="1">
      <alignment vertical="center"/>
    </xf>
    <xf numFmtId="38" fontId="34" fillId="31" borderId="35" xfId="50" applyFont="1" applyFill="1" applyBorder="1" applyAlignment="1">
      <alignment vertical="center"/>
    </xf>
    <xf numFmtId="38" fontId="34" fillId="31" borderId="36" xfId="50" applyFont="1" applyFill="1" applyBorder="1" applyAlignment="1">
      <alignment vertical="center"/>
    </xf>
    <xf numFmtId="38" fontId="34" fillId="31" borderId="37" xfId="50" applyFont="1" applyFill="1" applyBorder="1" applyAlignment="1">
      <alignment vertical="center"/>
    </xf>
    <xf numFmtId="38" fontId="34" fillId="31" borderId="38" xfId="50" applyFont="1" applyFill="1" applyBorder="1" applyAlignment="1">
      <alignment vertical="center"/>
    </xf>
    <xf numFmtId="38" fontId="34" fillId="31" borderId="39" xfId="50" applyFont="1" applyFill="1" applyBorder="1" applyAlignment="1">
      <alignment vertical="center"/>
    </xf>
    <xf numFmtId="38" fontId="34" fillId="31" borderId="40" xfId="50" applyFont="1" applyFill="1" applyBorder="1" applyAlignment="1">
      <alignment vertical="center"/>
    </xf>
    <xf numFmtId="181" fontId="34" fillId="31" borderId="41" xfId="50" applyNumberFormat="1" applyFont="1" applyFill="1" applyBorder="1" applyAlignment="1">
      <alignment vertical="center"/>
    </xf>
    <xf numFmtId="181" fontId="34" fillId="31" borderId="42" xfId="50" applyNumberFormat="1" applyFont="1" applyFill="1" applyBorder="1" applyAlignment="1">
      <alignment vertical="center"/>
    </xf>
    <xf numFmtId="181" fontId="34" fillId="31" borderId="43" xfId="50" applyNumberFormat="1" applyFont="1" applyFill="1" applyBorder="1" applyAlignment="1">
      <alignment vertical="center"/>
    </xf>
    <xf numFmtId="181" fontId="34" fillId="31" borderId="40" xfId="50" applyNumberFormat="1" applyFont="1" applyFill="1" applyBorder="1" applyAlignment="1">
      <alignment vertical="center"/>
    </xf>
    <xf numFmtId="181" fontId="34" fillId="31" borderId="26" xfId="50" applyNumberFormat="1" applyFont="1" applyFill="1" applyBorder="1" applyAlignment="1">
      <alignment vertical="center"/>
    </xf>
    <xf numFmtId="0" fontId="0" fillId="0" borderId="0" xfId="0" applyAlignment="1">
      <alignment vertical="center" wrapText="1"/>
    </xf>
    <xf numFmtId="0" fontId="0" fillId="0" borderId="44" xfId="0" applyBorder="1" applyAlignment="1">
      <alignment vertical="center"/>
    </xf>
    <xf numFmtId="0" fontId="0" fillId="0" borderId="45" xfId="0" applyBorder="1" applyAlignment="1">
      <alignment vertical="center"/>
    </xf>
    <xf numFmtId="0" fontId="0" fillId="31" borderId="46" xfId="0" applyFill="1" applyBorder="1" applyAlignment="1">
      <alignment vertical="center"/>
    </xf>
    <xf numFmtId="38" fontId="34" fillId="31" borderId="47" xfId="50" applyFont="1" applyFill="1" applyBorder="1" applyAlignment="1">
      <alignment vertical="center"/>
    </xf>
    <xf numFmtId="0" fontId="0" fillId="31" borderId="46" xfId="0" applyFill="1" applyBorder="1" applyAlignment="1">
      <alignment vertical="center" wrapText="1"/>
    </xf>
    <xf numFmtId="38" fontId="34" fillId="31" borderId="46" xfId="50" applyFont="1" applyFill="1" applyBorder="1" applyAlignment="1">
      <alignment vertical="center" wrapText="1"/>
    </xf>
    <xf numFmtId="38" fontId="51" fillId="31" borderId="48" xfId="50" applyFont="1" applyFill="1" applyBorder="1" applyAlignment="1">
      <alignment vertical="center"/>
    </xf>
    <xf numFmtId="38" fontId="51" fillId="31" borderId="49" xfId="50" applyFont="1" applyFill="1" applyBorder="1" applyAlignment="1">
      <alignment vertical="center"/>
    </xf>
    <xf numFmtId="38" fontId="51" fillId="31" borderId="49" xfId="50" applyFont="1" applyFill="1" applyBorder="1" applyAlignment="1">
      <alignment vertical="center" wrapText="1"/>
    </xf>
    <xf numFmtId="0" fontId="0" fillId="0" borderId="0" xfId="0" applyFont="1" applyAlignment="1">
      <alignment vertical="center"/>
    </xf>
    <xf numFmtId="0" fontId="4" fillId="31" borderId="50" xfId="0" applyFont="1" applyFill="1" applyBorder="1" applyAlignment="1">
      <alignment horizontal="center" vertical="center"/>
    </xf>
    <xf numFmtId="0" fontId="0" fillId="31" borderId="51" xfId="0" applyFont="1" applyFill="1" applyBorder="1" applyAlignment="1">
      <alignment horizontal="center" vertical="center"/>
    </xf>
    <xf numFmtId="0" fontId="0" fillId="31" borderId="33" xfId="0" applyFont="1" applyFill="1" applyBorder="1" applyAlignment="1">
      <alignment horizontal="center" vertical="center"/>
    </xf>
    <xf numFmtId="0" fontId="4" fillId="31" borderId="14" xfId="0" applyFont="1" applyFill="1" applyBorder="1" applyAlignment="1">
      <alignment vertical="center" wrapText="1"/>
    </xf>
    <xf numFmtId="0" fontId="4" fillId="31" borderId="0" xfId="0" applyFont="1" applyFill="1" applyBorder="1" applyAlignment="1">
      <alignment vertical="center" wrapText="1"/>
    </xf>
    <xf numFmtId="0" fontId="4" fillId="0" borderId="52" xfId="0" applyFont="1" applyFill="1" applyBorder="1" applyAlignment="1" applyProtection="1">
      <alignment horizontal="right" vertical="center" wrapText="1"/>
      <protection locked="0"/>
    </xf>
    <xf numFmtId="0" fontId="4" fillId="31" borderId="14" xfId="0" applyFont="1" applyFill="1" applyBorder="1" applyAlignment="1">
      <alignment horizontal="justify" vertical="center" wrapText="1"/>
    </xf>
    <xf numFmtId="0" fontId="4" fillId="31" borderId="0" xfId="0" applyFont="1" applyFill="1" applyBorder="1" applyAlignment="1">
      <alignment horizontal="justify" vertical="center" wrapText="1"/>
    </xf>
    <xf numFmtId="0" fontId="4" fillId="31" borderId="52" xfId="0" applyFont="1" applyFill="1" applyBorder="1" applyAlignment="1">
      <alignment horizontal="justify" vertical="center" wrapText="1"/>
    </xf>
    <xf numFmtId="0" fontId="4" fillId="31" borderId="14" xfId="0" applyFont="1" applyFill="1" applyBorder="1" applyAlignment="1">
      <alignment horizontal="justify" vertical="center" wrapText="1"/>
    </xf>
    <xf numFmtId="0" fontId="4" fillId="31" borderId="0" xfId="0" applyFont="1" applyFill="1" applyBorder="1" applyAlignment="1">
      <alignment horizontal="justify" vertical="center" wrapText="1"/>
    </xf>
    <xf numFmtId="0" fontId="4" fillId="31" borderId="52" xfId="0" applyFont="1" applyFill="1" applyBorder="1" applyAlignment="1">
      <alignment horizontal="justify" vertical="center" wrapText="1"/>
    </xf>
    <xf numFmtId="0" fontId="0" fillId="31" borderId="14" xfId="0" applyFont="1" applyFill="1" applyBorder="1" applyAlignment="1">
      <alignment vertical="center"/>
    </xf>
    <xf numFmtId="0" fontId="4" fillId="31" borderId="0" xfId="0" applyFont="1" applyFill="1" applyBorder="1" applyAlignment="1">
      <alignment horizontal="right" vertical="center" wrapText="1"/>
    </xf>
    <xf numFmtId="0" fontId="4" fillId="31" borderId="0" xfId="0" applyFont="1" applyFill="1" applyBorder="1" applyAlignment="1">
      <alignment horizontal="right" vertical="center" wrapText="1"/>
    </xf>
    <xf numFmtId="0" fontId="0" fillId="31" borderId="0" xfId="0" applyFont="1" applyFill="1" applyAlignment="1">
      <alignment vertical="center"/>
    </xf>
    <xf numFmtId="0" fontId="4" fillId="31" borderId="0" xfId="0" applyFont="1" applyFill="1" applyBorder="1" applyAlignment="1">
      <alignment vertical="center" wrapText="1"/>
    </xf>
    <xf numFmtId="0" fontId="0" fillId="31" borderId="0" xfId="0" applyFont="1" applyFill="1" applyBorder="1" applyAlignment="1">
      <alignment vertical="center"/>
    </xf>
    <xf numFmtId="0" fontId="0" fillId="31" borderId="0" xfId="0" applyFont="1" applyFill="1" applyBorder="1" applyAlignment="1">
      <alignment horizontal="right" vertical="center"/>
    </xf>
    <xf numFmtId="0" fontId="4" fillId="0" borderId="52" xfId="0" applyFont="1" applyFill="1" applyBorder="1" applyAlignment="1" applyProtection="1">
      <alignment horizontal="left" vertical="center" wrapText="1"/>
      <protection locked="0"/>
    </xf>
    <xf numFmtId="0" fontId="4" fillId="0" borderId="0" xfId="0" applyFont="1" applyBorder="1" applyAlignment="1">
      <alignment horizontal="left" vertical="center" wrapText="1"/>
    </xf>
    <xf numFmtId="0" fontId="0" fillId="0" borderId="0" xfId="0" applyFont="1" applyBorder="1" applyAlignment="1">
      <alignment vertical="center"/>
    </xf>
    <xf numFmtId="0" fontId="4" fillId="31" borderId="14" xfId="0" applyFont="1" applyFill="1" applyBorder="1" applyAlignment="1">
      <alignment vertical="center"/>
    </xf>
    <xf numFmtId="0" fontId="4" fillId="31" borderId="0" xfId="0" applyFont="1" applyFill="1" applyBorder="1" applyAlignment="1">
      <alignment horizontal="right" vertical="center"/>
    </xf>
    <xf numFmtId="0" fontId="4" fillId="0" borderId="52" xfId="0" applyFont="1" applyFill="1" applyBorder="1" applyAlignment="1" applyProtection="1">
      <alignment horizontal="left" vertical="center"/>
      <protection locked="0"/>
    </xf>
    <xf numFmtId="0" fontId="4" fillId="31" borderId="53" xfId="0" applyFont="1" applyFill="1" applyBorder="1" applyAlignment="1">
      <alignment horizontal="distributed" vertical="center" wrapText="1"/>
    </xf>
    <xf numFmtId="0" fontId="4" fillId="31" borderId="54" xfId="0" applyFont="1" applyFill="1" applyBorder="1" applyAlignment="1">
      <alignment horizontal="distributed" vertical="center" wrapText="1"/>
    </xf>
    <xf numFmtId="0" fontId="4" fillId="0" borderId="0" xfId="0" applyFont="1" applyAlignment="1">
      <alignment horizontal="right" vertical="center"/>
    </xf>
    <xf numFmtId="0" fontId="0" fillId="0" borderId="55" xfId="61" applyFont="1" applyBorder="1" applyAlignment="1">
      <alignment horizontal="center" vertical="center"/>
      <protection/>
    </xf>
    <xf numFmtId="0" fontId="0" fillId="0" borderId="55" xfId="61" applyFont="1" applyBorder="1">
      <alignment vertical="center"/>
      <protection/>
    </xf>
    <xf numFmtId="38" fontId="34" fillId="0" borderId="55" xfId="50" applyFont="1" applyBorder="1" applyAlignment="1">
      <alignment horizontal="center" vertical="center"/>
    </xf>
    <xf numFmtId="0" fontId="52" fillId="0" borderId="52" xfId="0" applyFont="1" applyFill="1" applyBorder="1" applyAlignment="1" applyProtection="1">
      <alignment horizontal="right" vertical="center" wrapText="1"/>
      <protection locked="0"/>
    </xf>
    <xf numFmtId="0" fontId="52" fillId="0" borderId="52" xfId="0" applyFont="1" applyFill="1" applyBorder="1" applyAlignment="1" applyProtection="1">
      <alignment horizontal="left" vertical="center" wrapText="1"/>
      <protection locked="0"/>
    </xf>
    <xf numFmtId="185" fontId="34" fillId="0" borderId="56" xfId="50" applyNumberFormat="1" applyFont="1" applyFill="1" applyBorder="1" applyAlignment="1" applyProtection="1">
      <alignment vertical="center"/>
      <protection locked="0"/>
    </xf>
    <xf numFmtId="185" fontId="34" fillId="0" borderId="57" xfId="50" applyNumberFormat="1" applyFont="1" applyFill="1" applyBorder="1" applyAlignment="1" applyProtection="1">
      <alignment vertical="center"/>
      <protection locked="0"/>
    </xf>
    <xf numFmtId="185" fontId="34" fillId="0" borderId="58" xfId="50" applyNumberFormat="1" applyFont="1" applyFill="1" applyBorder="1" applyAlignment="1" applyProtection="1">
      <alignment vertical="center"/>
      <protection locked="0"/>
    </xf>
    <xf numFmtId="185" fontId="34" fillId="0" borderId="59" xfId="50" applyNumberFormat="1" applyFont="1" applyFill="1" applyBorder="1" applyAlignment="1" applyProtection="1">
      <alignment vertical="center"/>
      <protection locked="0"/>
    </xf>
    <xf numFmtId="185" fontId="34" fillId="0" borderId="60" xfId="50" applyNumberFormat="1" applyFont="1" applyFill="1" applyBorder="1" applyAlignment="1" applyProtection="1">
      <alignment vertical="center"/>
      <protection locked="0"/>
    </xf>
    <xf numFmtId="185" fontId="34" fillId="0" borderId="61" xfId="50" applyNumberFormat="1" applyFont="1" applyFill="1" applyBorder="1" applyAlignment="1" applyProtection="1">
      <alignment vertical="center"/>
      <protection locked="0"/>
    </xf>
    <xf numFmtId="185" fontId="34" fillId="0" borderId="62" xfId="50" applyNumberFormat="1" applyFont="1" applyFill="1" applyBorder="1" applyAlignment="1" applyProtection="1">
      <alignment vertical="center"/>
      <protection locked="0"/>
    </xf>
    <xf numFmtId="185" fontId="34" fillId="0" borderId="63" xfId="50" applyNumberFormat="1" applyFont="1" applyFill="1" applyBorder="1" applyAlignment="1" applyProtection="1">
      <alignment vertical="center"/>
      <protection locked="0"/>
    </xf>
    <xf numFmtId="185" fontId="34" fillId="0" borderId="64" xfId="50" applyNumberFormat="1" applyFont="1" applyFill="1" applyBorder="1" applyAlignment="1" applyProtection="1">
      <alignment vertical="center"/>
      <protection locked="0"/>
    </xf>
    <xf numFmtId="185" fontId="34" fillId="0" borderId="65" xfId="50" applyNumberFormat="1" applyFont="1" applyFill="1" applyBorder="1" applyAlignment="1" applyProtection="1">
      <alignment vertical="center"/>
      <protection locked="0"/>
    </xf>
    <xf numFmtId="185" fontId="34" fillId="0" borderId="48" xfId="50" applyNumberFormat="1" applyFont="1" applyFill="1" applyBorder="1" applyAlignment="1" applyProtection="1">
      <alignment vertical="center"/>
      <protection locked="0"/>
    </xf>
    <xf numFmtId="185" fontId="34" fillId="0" borderId="49" xfId="50" applyNumberFormat="1" applyFont="1" applyFill="1" applyBorder="1" applyAlignment="1" applyProtection="1">
      <alignment vertical="center"/>
      <protection locked="0"/>
    </xf>
    <xf numFmtId="185" fontId="34" fillId="0" borderId="66" xfId="50" applyNumberFormat="1" applyFont="1" applyFill="1" applyBorder="1" applyAlignment="1" applyProtection="1">
      <alignment vertical="center"/>
      <protection locked="0"/>
    </xf>
    <xf numFmtId="185" fontId="34" fillId="0" borderId="67" xfId="50" applyNumberFormat="1" applyFont="1" applyFill="1" applyBorder="1" applyAlignment="1" applyProtection="1">
      <alignment vertical="center"/>
      <protection locked="0"/>
    </xf>
    <xf numFmtId="185" fontId="34" fillId="0" borderId="68" xfId="50" applyNumberFormat="1" applyFont="1" applyFill="1" applyBorder="1" applyAlignment="1" applyProtection="1">
      <alignment vertical="center"/>
      <protection locked="0"/>
    </xf>
    <xf numFmtId="185" fontId="34" fillId="0" borderId="69" xfId="50" applyNumberFormat="1" applyFont="1" applyFill="1" applyBorder="1" applyAlignment="1" applyProtection="1">
      <alignment vertical="center"/>
      <protection locked="0"/>
    </xf>
    <xf numFmtId="38" fontId="51" fillId="31" borderId="64" xfId="50" applyFont="1" applyFill="1" applyBorder="1" applyAlignment="1">
      <alignment vertical="center"/>
    </xf>
    <xf numFmtId="38" fontId="51" fillId="31" borderId="65" xfId="50" applyFont="1" applyFill="1" applyBorder="1" applyAlignment="1">
      <alignment vertical="center"/>
    </xf>
    <xf numFmtId="38" fontId="51" fillId="31" borderId="65" xfId="50" applyFont="1" applyFill="1" applyBorder="1" applyAlignment="1">
      <alignment vertical="center" wrapText="1"/>
    </xf>
    <xf numFmtId="0" fontId="0" fillId="31" borderId="47" xfId="50" applyNumberFormat="1" applyFont="1" applyFill="1" applyBorder="1" applyAlignment="1">
      <alignment horizontal="center" vertical="center" shrinkToFit="1"/>
    </xf>
    <xf numFmtId="0" fontId="0" fillId="31" borderId="70" xfId="0" applyFill="1" applyBorder="1" applyAlignment="1">
      <alignment vertical="center"/>
    </xf>
    <xf numFmtId="0" fontId="0" fillId="31" borderId="70" xfId="0" applyFill="1" applyBorder="1" applyAlignment="1">
      <alignment vertical="center" wrapText="1"/>
    </xf>
    <xf numFmtId="38" fontId="34" fillId="31" borderId="71" xfId="50" applyFont="1" applyFill="1" applyBorder="1" applyAlignment="1">
      <alignment horizontal="center" vertical="center" wrapText="1"/>
    </xf>
    <xf numFmtId="38" fontId="34" fillId="31" borderId="72" xfId="50" applyFont="1" applyFill="1" applyBorder="1" applyAlignment="1">
      <alignment vertical="center"/>
    </xf>
    <xf numFmtId="38" fontId="4" fillId="31" borderId="51" xfId="50" applyFont="1" applyFill="1" applyBorder="1" applyAlignment="1">
      <alignment horizontal="center" vertical="center"/>
    </xf>
    <xf numFmtId="0" fontId="7" fillId="31" borderId="46" xfId="0" applyFont="1" applyFill="1" applyBorder="1" applyAlignment="1">
      <alignment vertical="center" wrapText="1"/>
    </xf>
    <xf numFmtId="0" fontId="0" fillId="31" borderId="73" xfId="0" applyFill="1" applyBorder="1" applyAlignment="1">
      <alignment vertical="center" wrapText="1"/>
    </xf>
    <xf numFmtId="0" fontId="0" fillId="31" borderId="74" xfId="50" applyNumberFormat="1" applyFont="1" applyFill="1" applyBorder="1" applyAlignment="1">
      <alignment horizontal="center" vertical="center" shrinkToFit="1"/>
    </xf>
    <xf numFmtId="38" fontId="51" fillId="31" borderId="0" xfId="50" applyFont="1" applyFill="1" applyBorder="1" applyAlignment="1">
      <alignment vertical="center"/>
    </xf>
    <xf numFmtId="0" fontId="0" fillId="31" borderId="75" xfId="0" applyFill="1" applyBorder="1" applyAlignment="1">
      <alignment vertical="center" wrapText="1"/>
    </xf>
    <xf numFmtId="38" fontId="34" fillId="31" borderId="70" xfId="50" applyFont="1" applyFill="1" applyBorder="1" applyAlignment="1">
      <alignment vertical="center" wrapText="1"/>
    </xf>
    <xf numFmtId="0" fontId="7" fillId="31" borderId="53" xfId="0" applyFont="1" applyFill="1" applyBorder="1" applyAlignment="1">
      <alignment vertical="center" wrapText="1"/>
    </xf>
    <xf numFmtId="0" fontId="0" fillId="31" borderId="76" xfId="0" applyFill="1" applyBorder="1" applyAlignment="1">
      <alignment vertical="center" wrapText="1"/>
    </xf>
    <xf numFmtId="38" fontId="4" fillId="31" borderId="77" xfId="50" applyFont="1" applyFill="1" applyBorder="1" applyAlignment="1">
      <alignment vertical="center"/>
    </xf>
    <xf numFmtId="38" fontId="4" fillId="31" borderId="78" xfId="50" applyFont="1" applyFill="1" applyBorder="1" applyAlignment="1">
      <alignment vertical="center"/>
    </xf>
    <xf numFmtId="0" fontId="53" fillId="0" borderId="11" xfId="0" applyFont="1" applyBorder="1" applyAlignment="1">
      <alignment horizontal="justify" vertical="center" wrapText="1"/>
    </xf>
    <xf numFmtId="185" fontId="34" fillId="0" borderId="56" xfId="50" applyNumberFormat="1" applyFont="1" applyFill="1" applyBorder="1" applyAlignment="1" applyProtection="1">
      <alignment vertical="center"/>
      <protection/>
    </xf>
    <xf numFmtId="185" fontId="34" fillId="0" borderId="57" xfId="50" applyNumberFormat="1" applyFont="1" applyFill="1" applyBorder="1" applyAlignment="1" applyProtection="1">
      <alignment vertical="center"/>
      <protection/>
    </xf>
    <xf numFmtId="185" fontId="34" fillId="0" borderId="58" xfId="50" applyNumberFormat="1" applyFont="1" applyFill="1" applyBorder="1" applyAlignment="1" applyProtection="1">
      <alignment vertical="center"/>
      <protection/>
    </xf>
    <xf numFmtId="185" fontId="34" fillId="0" borderId="59" xfId="50" applyNumberFormat="1" applyFont="1" applyFill="1" applyBorder="1" applyAlignment="1" applyProtection="1">
      <alignment vertical="center"/>
      <protection/>
    </xf>
    <xf numFmtId="185" fontId="34" fillId="0" borderId="60" xfId="50" applyNumberFormat="1" applyFont="1" applyFill="1" applyBorder="1" applyAlignment="1" applyProtection="1">
      <alignment vertical="center"/>
      <protection/>
    </xf>
    <xf numFmtId="185" fontId="34" fillId="0" borderId="61" xfId="50" applyNumberFormat="1" applyFont="1" applyFill="1" applyBorder="1" applyAlignment="1" applyProtection="1">
      <alignment vertical="center"/>
      <protection/>
    </xf>
    <xf numFmtId="185" fontId="34" fillId="0" borderId="62" xfId="50" applyNumberFormat="1" applyFont="1" applyFill="1" applyBorder="1" applyAlignment="1" applyProtection="1">
      <alignment vertical="center"/>
      <protection/>
    </xf>
    <xf numFmtId="185" fontId="34" fillId="0" borderId="63" xfId="50" applyNumberFormat="1" applyFont="1" applyFill="1" applyBorder="1" applyAlignment="1" applyProtection="1">
      <alignment vertical="center"/>
      <protection/>
    </xf>
    <xf numFmtId="185" fontId="34" fillId="0" borderId="68" xfId="50" applyNumberFormat="1" applyFont="1" applyFill="1" applyBorder="1" applyAlignment="1" applyProtection="1">
      <alignment vertical="center"/>
      <protection/>
    </xf>
    <xf numFmtId="185" fontId="34" fillId="0" borderId="69" xfId="50" applyNumberFormat="1" applyFont="1" applyFill="1" applyBorder="1" applyAlignment="1" applyProtection="1">
      <alignment vertical="center"/>
      <protection/>
    </xf>
    <xf numFmtId="185" fontId="34" fillId="0" borderId="79" xfId="50" applyNumberFormat="1" applyFont="1" applyFill="1" applyBorder="1" applyAlignment="1" applyProtection="1">
      <alignment vertical="center"/>
      <protection/>
    </xf>
    <xf numFmtId="185" fontId="34" fillId="0" borderId="48" xfId="50" applyNumberFormat="1" applyFont="1" applyFill="1" applyBorder="1" applyAlignment="1" applyProtection="1">
      <alignment vertical="center"/>
      <protection/>
    </xf>
    <xf numFmtId="185" fontId="34" fillId="0" borderId="49" xfId="50" applyNumberFormat="1" applyFont="1" applyFill="1" applyBorder="1" applyAlignment="1" applyProtection="1">
      <alignment vertical="center"/>
      <protection/>
    </xf>
    <xf numFmtId="185" fontId="34" fillId="0" borderId="80" xfId="50" applyNumberFormat="1" applyFont="1" applyFill="1" applyBorder="1" applyAlignment="1" applyProtection="1">
      <alignment vertical="center"/>
      <protection/>
    </xf>
    <xf numFmtId="185" fontId="34" fillId="0" borderId="81" xfId="50" applyNumberFormat="1" applyFont="1" applyFill="1" applyBorder="1" applyAlignment="1" applyProtection="1">
      <alignment vertical="center"/>
      <protection/>
    </xf>
    <xf numFmtId="185" fontId="34" fillId="0" borderId="66" xfId="50" applyNumberFormat="1" applyFont="1" applyFill="1" applyBorder="1" applyAlignment="1" applyProtection="1">
      <alignment vertical="center"/>
      <protection/>
    </xf>
    <xf numFmtId="185" fontId="34" fillId="0" borderId="67" xfId="50" applyNumberFormat="1" applyFont="1" applyFill="1" applyBorder="1" applyAlignment="1" applyProtection="1">
      <alignment vertical="center"/>
      <protection/>
    </xf>
    <xf numFmtId="185" fontId="34" fillId="0" borderId="46" xfId="50" applyNumberFormat="1" applyFont="1" applyFill="1" applyBorder="1" applyAlignment="1" applyProtection="1">
      <alignment vertical="center"/>
      <protection/>
    </xf>
    <xf numFmtId="185" fontId="34" fillId="0" borderId="82" xfId="50" applyNumberFormat="1" applyFont="1" applyFill="1" applyBorder="1" applyAlignment="1" applyProtection="1">
      <alignment vertical="center"/>
      <protection/>
    </xf>
    <xf numFmtId="185" fontId="34" fillId="0" borderId="51" xfId="50" applyNumberFormat="1" applyFont="1" applyFill="1" applyBorder="1" applyAlignment="1" applyProtection="1">
      <alignment vertical="center"/>
      <protection/>
    </xf>
    <xf numFmtId="185" fontId="34" fillId="0" borderId="83" xfId="50" applyNumberFormat="1" applyFont="1" applyFill="1" applyBorder="1" applyAlignment="1" applyProtection="1">
      <alignment vertical="center"/>
      <protection/>
    </xf>
    <xf numFmtId="185" fontId="34" fillId="0" borderId="84" xfId="50" applyNumberFormat="1" applyFont="1" applyFill="1" applyBorder="1" applyAlignment="1" applyProtection="1">
      <alignment vertical="center"/>
      <protection/>
    </xf>
    <xf numFmtId="185" fontId="34" fillId="0" borderId="85" xfId="50" applyNumberFormat="1" applyFont="1" applyFill="1" applyBorder="1" applyAlignment="1" applyProtection="1">
      <alignment vertical="center"/>
      <protection/>
    </xf>
    <xf numFmtId="38" fontId="34" fillId="31" borderId="86" xfId="50" applyFont="1" applyFill="1" applyBorder="1" applyAlignment="1">
      <alignment vertical="center"/>
    </xf>
    <xf numFmtId="38" fontId="34" fillId="31" borderId="54" xfId="50" applyFont="1" applyFill="1" applyBorder="1" applyAlignment="1">
      <alignment vertical="center"/>
    </xf>
    <xf numFmtId="181" fontId="34" fillId="31" borderId="33" xfId="50" applyNumberFormat="1" applyFont="1" applyFill="1" applyBorder="1" applyAlignment="1">
      <alignment vertical="center"/>
    </xf>
    <xf numFmtId="181" fontId="34" fillId="31" borderId="87" xfId="50" applyNumberFormat="1" applyFont="1" applyFill="1" applyBorder="1" applyAlignment="1">
      <alignment vertical="center"/>
    </xf>
    <xf numFmtId="181" fontId="34" fillId="31" borderId="88" xfId="50" applyNumberFormat="1" applyFont="1" applyFill="1" applyBorder="1" applyAlignment="1">
      <alignment vertical="center"/>
    </xf>
    <xf numFmtId="181" fontId="34" fillId="31" borderId="89" xfId="50" applyNumberFormat="1" applyFont="1" applyFill="1" applyBorder="1" applyAlignment="1">
      <alignment vertical="center"/>
    </xf>
    <xf numFmtId="181" fontId="34" fillId="31" borderId="54" xfId="50" applyNumberFormat="1" applyFont="1" applyFill="1" applyBorder="1" applyAlignment="1">
      <alignment vertical="center"/>
    </xf>
    <xf numFmtId="38" fontId="34" fillId="31" borderId="90" xfId="50" applyFont="1" applyFill="1" applyBorder="1" applyAlignment="1">
      <alignment vertical="center"/>
    </xf>
    <xf numFmtId="38" fontId="34" fillId="31" borderId="91" xfId="50" applyFont="1" applyFill="1" applyBorder="1" applyAlignment="1">
      <alignment vertical="center" wrapText="1"/>
    </xf>
    <xf numFmtId="38" fontId="34" fillId="31" borderId="92" xfId="50" applyFont="1" applyFill="1" applyBorder="1" applyAlignment="1">
      <alignment vertical="center" wrapText="1"/>
    </xf>
    <xf numFmtId="181" fontId="34" fillId="31" borderId="90" xfId="50" applyNumberFormat="1" applyFont="1" applyFill="1" applyBorder="1" applyAlignment="1">
      <alignment vertical="center"/>
    </xf>
    <xf numFmtId="181" fontId="34" fillId="31" borderId="52" xfId="50" applyNumberFormat="1" applyFont="1" applyFill="1" applyBorder="1" applyAlignment="1">
      <alignment vertical="center"/>
    </xf>
    <xf numFmtId="0" fontId="0" fillId="19" borderId="93" xfId="0" applyFill="1" applyBorder="1" applyAlignment="1">
      <alignment vertical="center"/>
    </xf>
    <xf numFmtId="0" fontId="4" fillId="31" borderId="94" xfId="0" applyFont="1" applyFill="1" applyBorder="1" applyAlignment="1">
      <alignment horizontal="center" vertical="center" textRotation="255" wrapText="1"/>
    </xf>
    <xf numFmtId="0" fontId="4" fillId="31" borderId="95" xfId="0" applyFont="1" applyFill="1" applyBorder="1" applyAlignment="1">
      <alignment horizontal="center" vertical="center" textRotation="255" wrapText="1"/>
    </xf>
    <xf numFmtId="0" fontId="4" fillId="31" borderId="14" xfId="0" applyFont="1" applyFill="1" applyBorder="1" applyAlignment="1">
      <alignment horizontal="justify" vertical="center" wrapText="1"/>
    </xf>
    <xf numFmtId="0" fontId="4" fillId="31" borderId="0" xfId="0" applyFont="1" applyFill="1" applyBorder="1" applyAlignment="1">
      <alignment horizontal="justify" vertical="center" wrapText="1"/>
    </xf>
    <xf numFmtId="0" fontId="4" fillId="31" borderId="52" xfId="0" applyFont="1" applyFill="1" applyBorder="1" applyAlignment="1">
      <alignment horizontal="justify" vertical="center" wrapText="1"/>
    </xf>
    <xf numFmtId="0" fontId="0" fillId="31" borderId="15" xfId="0" applyFont="1" applyFill="1" applyBorder="1" applyAlignment="1">
      <alignment horizontal="justify" vertical="center" wrapText="1"/>
    </xf>
    <xf numFmtId="0" fontId="0" fillId="31" borderId="82" xfId="0" applyFont="1" applyFill="1" applyBorder="1" applyAlignment="1">
      <alignment horizontal="justify" vertical="center" wrapText="1"/>
    </xf>
    <xf numFmtId="0" fontId="0" fillId="31" borderId="54" xfId="0" applyFont="1" applyFill="1" applyBorder="1" applyAlignment="1">
      <alignment horizontal="justify" vertical="center" wrapText="1"/>
    </xf>
    <xf numFmtId="0" fontId="4" fillId="0" borderId="96"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4" fillId="0" borderId="97" xfId="0" applyFont="1" applyFill="1" applyBorder="1" applyAlignment="1" applyProtection="1">
      <alignment horizontal="left" vertical="center" wrapText="1"/>
      <protection locked="0"/>
    </xf>
    <xf numFmtId="0" fontId="4" fillId="0" borderId="53" xfId="0" applyFont="1" applyFill="1" applyBorder="1" applyAlignment="1" applyProtection="1">
      <alignment horizontal="left" vertical="center" wrapText="1"/>
      <protection locked="0"/>
    </xf>
    <xf numFmtId="0" fontId="4" fillId="31" borderId="96" xfId="0" applyFont="1" applyFill="1" applyBorder="1" applyAlignment="1">
      <alignment horizontal="left" vertical="center" wrapText="1"/>
    </xf>
    <xf numFmtId="0" fontId="4" fillId="31" borderId="97" xfId="0" applyFont="1" applyFill="1" applyBorder="1" applyAlignment="1">
      <alignment horizontal="left" vertical="center" wrapText="1"/>
    </xf>
    <xf numFmtId="0" fontId="4" fillId="31" borderId="53" xfId="0" applyFont="1" applyFill="1" applyBorder="1" applyAlignment="1">
      <alignment horizontal="left" vertical="center" wrapText="1"/>
    </xf>
    <xf numFmtId="0" fontId="9" fillId="0" borderId="0" xfId="0" applyFont="1" applyBorder="1" applyAlignment="1">
      <alignment horizontal="justify" vertical="center"/>
    </xf>
    <xf numFmtId="0" fontId="0" fillId="0" borderId="0" xfId="0" applyFont="1" applyBorder="1" applyAlignment="1">
      <alignment vertical="center"/>
    </xf>
    <xf numFmtId="0" fontId="0" fillId="0" borderId="0" xfId="0" applyFont="1" applyAlignment="1">
      <alignment vertical="center"/>
    </xf>
    <xf numFmtId="0" fontId="4" fillId="31" borderId="0" xfId="0" applyFont="1" applyFill="1" applyBorder="1" applyAlignment="1">
      <alignment vertical="center" wrapText="1"/>
    </xf>
    <xf numFmtId="0" fontId="0" fillId="31" borderId="52" xfId="0" applyFont="1" applyFill="1" applyBorder="1" applyAlignment="1">
      <alignment vertical="center"/>
    </xf>
    <xf numFmtId="0" fontId="4" fillId="31" borderId="96" xfId="0" applyFont="1" applyFill="1" applyBorder="1" applyAlignment="1">
      <alignment horizontal="distributed" vertical="center" wrapText="1" indent="1"/>
    </xf>
    <xf numFmtId="0" fontId="4" fillId="31" borderId="53" xfId="0" applyFont="1" applyFill="1" applyBorder="1" applyAlignment="1">
      <alignment horizontal="distributed" vertical="center" wrapText="1" indent="1"/>
    </xf>
    <xf numFmtId="0" fontId="4" fillId="31" borderId="14" xfId="0" applyFont="1" applyFill="1" applyBorder="1" applyAlignment="1">
      <alignment horizontal="center" vertical="center" wrapText="1"/>
    </xf>
    <xf numFmtId="0" fontId="4" fillId="31" borderId="0" xfId="0" applyFont="1" applyFill="1" applyBorder="1" applyAlignment="1">
      <alignment horizontal="center" vertical="center" wrapText="1"/>
    </xf>
    <xf numFmtId="0" fontId="4" fillId="31" borderId="52" xfId="0" applyFont="1" applyFill="1" applyBorder="1" applyAlignment="1">
      <alignment horizontal="center" vertical="center" wrapText="1"/>
    </xf>
    <xf numFmtId="0" fontId="4" fillId="31" borderId="14" xfId="0" applyFont="1" applyFill="1" applyBorder="1" applyAlignment="1">
      <alignment horizontal="left" vertical="center" wrapText="1" indent="1"/>
    </xf>
    <xf numFmtId="0" fontId="4" fillId="31" borderId="0" xfId="0" applyFont="1" applyFill="1" applyBorder="1" applyAlignment="1">
      <alignment horizontal="left" vertical="center" wrapText="1" indent="1"/>
    </xf>
    <xf numFmtId="0" fontId="4" fillId="31" borderId="52" xfId="0" applyFont="1" applyFill="1" applyBorder="1" applyAlignment="1">
      <alignment horizontal="left" vertical="center" wrapText="1" indent="1"/>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center" vertical="center"/>
    </xf>
    <xf numFmtId="0" fontId="4" fillId="31" borderId="0" xfId="0" applyFont="1" applyFill="1" applyBorder="1" applyAlignment="1">
      <alignment horizontal="right" vertical="center" wrapText="1"/>
    </xf>
    <xf numFmtId="0" fontId="0" fillId="31" borderId="0" xfId="0" applyFont="1" applyFill="1" applyAlignment="1">
      <alignment vertical="center"/>
    </xf>
    <xf numFmtId="0" fontId="0" fillId="0" borderId="97" xfId="0" applyFont="1" applyFill="1" applyBorder="1" applyAlignment="1" applyProtection="1">
      <alignment vertical="center" wrapText="1"/>
      <protection locked="0"/>
    </xf>
    <xf numFmtId="0" fontId="0" fillId="0" borderId="53" xfId="0" applyFont="1" applyFill="1" applyBorder="1" applyAlignment="1" applyProtection="1">
      <alignment vertical="center" wrapText="1"/>
      <protection locked="0"/>
    </xf>
    <xf numFmtId="0" fontId="4" fillId="31" borderId="50" xfId="0" applyFont="1" applyFill="1" applyBorder="1" applyAlignment="1">
      <alignment horizontal="justify" vertical="center" wrapText="1"/>
    </xf>
    <xf numFmtId="0" fontId="4" fillId="31" borderId="51" xfId="0" applyFont="1" applyFill="1" applyBorder="1" applyAlignment="1">
      <alignment horizontal="justify" vertical="center" wrapText="1"/>
    </xf>
    <xf numFmtId="0" fontId="4" fillId="31" borderId="33" xfId="0" applyFont="1" applyFill="1" applyBorder="1" applyAlignment="1">
      <alignment horizontal="justify" vertical="center" wrapText="1"/>
    </xf>
    <xf numFmtId="38" fontId="4" fillId="31" borderId="50" xfId="50" applyFont="1" applyFill="1" applyBorder="1" applyAlignment="1">
      <alignment horizontal="center" vertical="center"/>
    </xf>
    <xf numFmtId="38" fontId="4" fillId="31" borderId="51" xfId="50" applyFont="1" applyFill="1" applyBorder="1" applyAlignment="1">
      <alignment horizontal="center" vertical="center"/>
    </xf>
    <xf numFmtId="38" fontId="0" fillId="31" borderId="77" xfId="50" applyFont="1" applyFill="1" applyBorder="1" applyAlignment="1">
      <alignment horizontal="center" vertical="center"/>
    </xf>
    <xf numFmtId="38" fontId="0" fillId="31" borderId="98" xfId="50" applyFont="1" applyFill="1" applyBorder="1" applyAlignment="1">
      <alignment horizontal="center" vertical="center"/>
    </xf>
    <xf numFmtId="38" fontId="34" fillId="31" borderId="99" xfId="50" applyFont="1" applyFill="1" applyBorder="1" applyAlignment="1">
      <alignment horizontal="center" vertical="center"/>
    </xf>
    <xf numFmtId="38" fontId="34" fillId="31" borderId="22" xfId="50" applyFont="1" applyFill="1" applyBorder="1" applyAlignment="1">
      <alignment horizontal="center" vertical="center"/>
    </xf>
    <xf numFmtId="38" fontId="34" fillId="31" borderId="100" xfId="50" applyFont="1" applyFill="1" applyBorder="1" applyAlignment="1">
      <alignment horizontal="center" vertical="center"/>
    </xf>
    <xf numFmtId="38" fontId="34" fillId="31" borderId="101" xfId="50" applyFont="1" applyFill="1" applyBorder="1" applyAlignment="1">
      <alignment horizontal="center" vertical="center"/>
    </xf>
    <xf numFmtId="38" fontId="34" fillId="31" borderId="102" xfId="50" applyFont="1" applyFill="1" applyBorder="1" applyAlignment="1">
      <alignment horizontal="center" vertical="center" wrapText="1"/>
    </xf>
    <xf numFmtId="38" fontId="34" fillId="31" borderId="103" xfId="50" applyFont="1" applyFill="1" applyBorder="1" applyAlignment="1">
      <alignment horizontal="center" vertical="center" wrapText="1"/>
    </xf>
    <xf numFmtId="38" fontId="34" fillId="31" borderId="104" xfId="50" applyFont="1" applyFill="1" applyBorder="1" applyAlignment="1">
      <alignment horizontal="center" vertical="center" wrapText="1"/>
    </xf>
    <xf numFmtId="38" fontId="34" fillId="31" borderId="105" xfId="50" applyFont="1" applyFill="1" applyBorder="1" applyAlignment="1">
      <alignment horizontal="center" vertical="center" wrapText="1"/>
    </xf>
    <xf numFmtId="38" fontId="34" fillId="31" borderId="106" xfId="50" applyFont="1" applyFill="1" applyBorder="1" applyAlignment="1">
      <alignment horizontal="center" vertical="center" wrapText="1"/>
    </xf>
    <xf numFmtId="38" fontId="34" fillId="31" borderId="107" xfId="50" applyFont="1" applyFill="1" applyBorder="1" applyAlignment="1">
      <alignment horizontal="center" vertical="center" wrapText="1"/>
    </xf>
    <xf numFmtId="38" fontId="34" fillId="31" borderId="108" xfId="50" applyFont="1" applyFill="1" applyBorder="1" applyAlignment="1">
      <alignment horizontal="center" vertical="center" wrapText="1"/>
    </xf>
    <xf numFmtId="38" fontId="34" fillId="31" borderId="109" xfId="50" applyFont="1" applyFill="1" applyBorder="1" applyAlignment="1">
      <alignment horizontal="center" vertical="center" wrapText="1"/>
    </xf>
    <xf numFmtId="38" fontId="34" fillId="31" borderId="110" xfId="50" applyFont="1" applyFill="1" applyBorder="1" applyAlignment="1">
      <alignment horizontal="center" vertical="center" wrapText="1"/>
    </xf>
    <xf numFmtId="181" fontId="34" fillId="31" borderId="111" xfId="50" applyNumberFormat="1" applyFont="1" applyFill="1" applyBorder="1" applyAlignment="1">
      <alignment horizontal="center" vertical="center"/>
    </xf>
    <xf numFmtId="181" fontId="34" fillId="31" borderId="112" xfId="50" applyNumberFormat="1" applyFont="1" applyFill="1" applyBorder="1" applyAlignment="1">
      <alignment horizontal="center" vertical="center"/>
    </xf>
    <xf numFmtId="181" fontId="34" fillId="31" borderId="113" xfId="50" applyNumberFormat="1" applyFont="1" applyFill="1" applyBorder="1" applyAlignment="1">
      <alignment horizontal="center" vertical="center"/>
    </xf>
    <xf numFmtId="181" fontId="34" fillId="31" borderId="114" xfId="50" applyNumberFormat="1" applyFont="1" applyFill="1" applyBorder="1" applyAlignment="1">
      <alignment horizontal="center" vertical="center"/>
    </xf>
    <xf numFmtId="0" fontId="0" fillId="19" borderId="115" xfId="0" applyFill="1" applyBorder="1" applyAlignment="1">
      <alignment horizontal="center" vertical="center" wrapText="1"/>
    </xf>
    <xf numFmtId="0" fontId="0" fillId="19" borderId="94" xfId="0" applyFill="1" applyBorder="1" applyAlignment="1">
      <alignment horizontal="center" vertical="center" wrapText="1"/>
    </xf>
    <xf numFmtId="0" fontId="0" fillId="19" borderId="116" xfId="0" applyFill="1" applyBorder="1" applyAlignment="1">
      <alignment horizontal="center" vertical="center" wrapText="1"/>
    </xf>
    <xf numFmtId="0" fontId="0" fillId="19" borderId="117" xfId="0" applyFill="1" applyBorder="1" applyAlignment="1">
      <alignment horizontal="center" vertical="center"/>
    </xf>
    <xf numFmtId="0" fontId="0" fillId="19" borderId="118" xfId="0" applyFill="1" applyBorder="1" applyAlignment="1">
      <alignment horizontal="center" vertical="center"/>
    </xf>
    <xf numFmtId="0" fontId="0" fillId="19" borderId="74" xfId="0" applyFill="1" applyBorder="1" applyAlignment="1">
      <alignment horizontal="center" vertical="center"/>
    </xf>
    <xf numFmtId="0" fontId="0" fillId="0" borderId="32"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19"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79" xfId="0" applyBorder="1" applyAlignment="1" applyProtection="1">
      <alignment horizontal="left" vertical="top" wrapText="1"/>
      <protection locked="0"/>
    </xf>
    <xf numFmtId="0" fontId="0" fillId="0" borderId="86"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12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2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19" borderId="123" xfId="0" applyFill="1" applyBorder="1" applyAlignment="1">
      <alignment horizontal="center" vertical="center" wrapText="1"/>
    </xf>
    <xf numFmtId="0" fontId="0" fillId="19" borderId="99" xfId="0" applyFill="1" applyBorder="1" applyAlignment="1">
      <alignment horizontal="center" vertical="center" wrapText="1"/>
    </xf>
    <xf numFmtId="0" fontId="0" fillId="19" borderId="100" xfId="0" applyFill="1" applyBorder="1" applyAlignment="1">
      <alignment horizontal="center" vertical="center" wrapText="1"/>
    </xf>
    <xf numFmtId="0" fontId="0" fillId="0" borderId="124" xfId="0" applyBorder="1" applyAlignment="1" applyProtection="1">
      <alignment horizontal="left" vertical="top" wrapText="1"/>
      <protection/>
    </xf>
    <xf numFmtId="0" fontId="0" fillId="0" borderId="125" xfId="0" applyBorder="1" applyAlignment="1" applyProtection="1">
      <alignment horizontal="left" vertical="top"/>
      <protection/>
    </xf>
    <xf numFmtId="0" fontId="0" fillId="0" borderId="124" xfId="0" applyBorder="1" applyAlignment="1" applyProtection="1">
      <alignment horizontal="left" vertical="top"/>
      <protection/>
    </xf>
    <xf numFmtId="0" fontId="0" fillId="0" borderId="126" xfId="0" applyBorder="1" applyAlignment="1" applyProtection="1">
      <alignment horizontal="left" vertical="top"/>
      <protection/>
    </xf>
    <xf numFmtId="0" fontId="0" fillId="0" borderId="127" xfId="0" applyBorder="1" applyAlignment="1" applyProtection="1">
      <alignment horizontal="left" vertical="top"/>
      <protection/>
    </xf>
    <xf numFmtId="0" fontId="0" fillId="0" borderId="55" xfId="0" applyBorder="1" applyAlignment="1" applyProtection="1">
      <alignment horizontal="left" vertical="top" wrapText="1"/>
      <protection locked="0"/>
    </xf>
    <xf numFmtId="0" fontId="0" fillId="0" borderId="55"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128" xfId="0" applyBorder="1" applyAlignment="1" applyProtection="1">
      <alignment horizontal="left" vertical="top"/>
      <protection locked="0"/>
    </xf>
    <xf numFmtId="0" fontId="0" fillId="0" borderId="129" xfId="0" applyBorder="1" applyAlignment="1" applyProtection="1">
      <alignment horizontal="left" vertical="top"/>
      <protection locked="0"/>
    </xf>
    <xf numFmtId="0" fontId="52" fillId="0" borderId="96" xfId="0" applyFont="1" applyFill="1" applyBorder="1" applyAlignment="1" applyProtection="1">
      <alignment horizontal="left" vertical="center" wrapText="1"/>
      <protection locked="0"/>
    </xf>
    <xf numFmtId="0" fontId="52" fillId="0" borderId="97" xfId="0" applyFont="1" applyFill="1" applyBorder="1" applyAlignment="1" applyProtection="1">
      <alignment horizontal="left" vertical="center" wrapText="1"/>
      <protection locked="0"/>
    </xf>
    <xf numFmtId="0" fontId="52" fillId="0" borderId="53" xfId="0" applyFont="1" applyFill="1" applyBorder="1" applyAlignment="1" applyProtection="1">
      <alignment horizontal="left" vertical="center" wrapText="1"/>
      <protection locked="0"/>
    </xf>
    <xf numFmtId="0" fontId="0" fillId="0" borderId="124" xfId="0" applyBorder="1" applyAlignment="1">
      <alignment horizontal="left" vertical="top" wrapText="1"/>
    </xf>
    <xf numFmtId="0" fontId="0" fillId="0" borderId="125" xfId="0" applyBorder="1" applyAlignment="1">
      <alignment horizontal="left" vertical="top"/>
    </xf>
    <xf numFmtId="0" fontId="0" fillId="0" borderId="124" xfId="0" applyBorder="1" applyAlignment="1">
      <alignment horizontal="left" vertical="top"/>
    </xf>
    <xf numFmtId="0" fontId="0" fillId="0" borderId="126" xfId="0" applyBorder="1" applyAlignment="1">
      <alignment horizontal="left" vertical="top"/>
    </xf>
    <xf numFmtId="0" fontId="0" fillId="0" borderId="127" xfId="0" applyBorder="1" applyAlignment="1">
      <alignment horizontal="left" vertical="top"/>
    </xf>
    <xf numFmtId="0" fontId="0" fillId="0" borderId="91" xfId="0" applyBorder="1" applyAlignment="1">
      <alignment horizontal="center" vertical="center"/>
    </xf>
    <xf numFmtId="0" fontId="0" fillId="0" borderId="17" xfId="0" applyBorder="1" applyAlignment="1">
      <alignment horizontal="center" vertical="center"/>
    </xf>
    <xf numFmtId="0" fontId="52" fillId="0" borderId="0" xfId="0" applyFont="1" applyAlignment="1">
      <alignment horizontal="center" vertical="center"/>
    </xf>
    <xf numFmtId="0" fontId="54" fillId="0" borderId="45" xfId="0" applyFont="1" applyBorder="1" applyAlignment="1">
      <alignment horizontal="center" vertical="center" wrapText="1"/>
    </xf>
    <xf numFmtId="0" fontId="54" fillId="0" borderId="0" xfId="0" applyFont="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45"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54" fillId="0" borderId="0" xfId="0" applyFont="1" applyBorder="1" applyAlignment="1">
      <alignment horizontal="center" vertical="center" wrapText="1"/>
    </xf>
    <xf numFmtId="0" fontId="0" fillId="0" borderId="44"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55" fillId="0" borderId="0" xfId="0" applyFont="1" applyAlignment="1">
      <alignment horizontal="center" vertical="center"/>
    </xf>
    <xf numFmtId="38" fontId="34" fillId="31" borderId="122" xfId="50" applyFont="1" applyFill="1" applyBorder="1" applyAlignment="1">
      <alignment horizontal="center" vertical="center"/>
    </xf>
    <xf numFmtId="38" fontId="34" fillId="31" borderId="23" xfId="50" applyFont="1" applyFill="1" applyBorder="1" applyAlignment="1">
      <alignment horizontal="center" vertical="center"/>
    </xf>
    <xf numFmtId="38" fontId="34" fillId="31" borderId="96" xfId="50" applyFont="1" applyFill="1" applyBorder="1" applyAlignment="1">
      <alignment horizontal="center" vertical="center"/>
    </xf>
    <xf numFmtId="38" fontId="34" fillId="31" borderId="117" xfId="5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2" fillId="0" borderId="130" xfId="0" applyFont="1" applyBorder="1" applyAlignment="1">
      <alignment horizontal="justify" vertical="center" wrapText="1"/>
    </xf>
    <xf numFmtId="0" fontId="3" fillId="0" borderId="130" xfId="0" applyFont="1" applyBorder="1" applyAlignment="1">
      <alignment horizontal="justify" vertical="center" wrapText="1"/>
    </xf>
    <xf numFmtId="0" fontId="3" fillId="0" borderId="131" xfId="0" applyFont="1" applyBorder="1" applyAlignment="1">
      <alignment horizontal="justify" vertical="center"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132"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2" fillId="0" borderId="133" xfId="0" applyFont="1" applyBorder="1" applyAlignment="1">
      <alignment horizontal="justify" vertical="center" wrapText="1"/>
    </xf>
    <xf numFmtId="0" fontId="0" fillId="0" borderId="134" xfId="0" applyBorder="1" applyAlignment="1">
      <alignment horizontal="justify" vertical="center" wrapText="1"/>
    </xf>
    <xf numFmtId="0" fontId="0" fillId="0" borderId="135" xfId="0" applyBorder="1" applyAlignment="1">
      <alignment horizontal="justify" vertical="center" wrapText="1"/>
    </xf>
    <xf numFmtId="0" fontId="2" fillId="0" borderId="133" xfId="0" applyFont="1" applyBorder="1" applyAlignment="1">
      <alignment horizontal="left" vertical="center" wrapText="1" indent="1"/>
    </xf>
    <xf numFmtId="0" fontId="2" fillId="0" borderId="134" xfId="0" applyFont="1" applyBorder="1" applyAlignment="1">
      <alignment horizontal="left" vertical="center" wrapText="1" indent="1"/>
    </xf>
    <xf numFmtId="0" fontId="2" fillId="0" borderId="135"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32" xfId="0" applyFont="1" applyBorder="1" applyAlignment="1">
      <alignment horizontal="left" vertical="center" wrapText="1" indent="1"/>
    </xf>
    <xf numFmtId="0" fontId="2" fillId="0" borderId="136"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31" xfId="0" applyFont="1" applyBorder="1" applyAlignment="1">
      <alignment horizontal="justify" vertical="center" wrapText="1"/>
    </xf>
    <xf numFmtId="0" fontId="2" fillId="0" borderId="137" xfId="0" applyFont="1" applyBorder="1" applyAlignment="1" applyProtection="1">
      <alignment horizontal="justify" vertical="center" wrapText="1"/>
      <protection locked="0"/>
    </xf>
    <xf numFmtId="0" fontId="2" fillId="0" borderId="138"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33" xfId="0" applyFont="1" applyBorder="1" applyAlignment="1">
      <alignment horizontal="center" vertical="center" wrapText="1"/>
    </xf>
    <xf numFmtId="0" fontId="2" fillId="0" borderId="1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3" xfId="0" applyFont="1" applyBorder="1" applyAlignment="1">
      <alignment horizontal="left" vertical="top" wrapText="1"/>
    </xf>
    <xf numFmtId="0" fontId="2" fillId="0" borderId="134" xfId="0" applyFont="1" applyBorder="1" applyAlignment="1">
      <alignment horizontal="left" vertical="top" wrapText="1"/>
    </xf>
    <xf numFmtId="0" fontId="2" fillId="0" borderId="135" xfId="0" applyFont="1" applyBorder="1" applyAlignment="1">
      <alignment horizontal="left" vertical="top" wrapText="1"/>
    </xf>
    <xf numFmtId="0" fontId="2" fillId="0" borderId="13" xfId="0" applyFont="1" applyBorder="1" applyAlignment="1">
      <alignment horizontal="left" vertical="top" wrapText="1"/>
    </xf>
    <xf numFmtId="0" fontId="2" fillId="0" borderId="132" xfId="0" applyFont="1" applyBorder="1" applyAlignment="1">
      <alignment horizontal="left" vertical="top" wrapText="1"/>
    </xf>
    <xf numFmtId="0" fontId="2" fillId="0" borderId="136"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37" xfId="0" applyFont="1" applyBorder="1" applyAlignment="1">
      <alignment horizontal="justify" vertical="center" wrapText="1"/>
    </xf>
    <xf numFmtId="0" fontId="2" fillId="0" borderId="138"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39" xfId="0" applyFont="1" applyBorder="1" applyAlignment="1">
      <alignment horizontal="right" vertical="center" wrapText="1"/>
    </xf>
    <xf numFmtId="0" fontId="2" fillId="0" borderId="131" xfId="0" applyFont="1" applyBorder="1" applyAlignment="1">
      <alignment horizontal="right" vertical="center" wrapText="1"/>
    </xf>
    <xf numFmtId="0" fontId="2" fillId="0" borderId="139" xfId="0" applyFont="1" applyBorder="1" applyAlignment="1">
      <alignment horizontal="distributed" vertical="center" wrapText="1" indent="1"/>
    </xf>
    <xf numFmtId="0" fontId="0" fillId="0" borderId="131" xfId="0" applyBorder="1" applyAlignment="1">
      <alignment horizontal="distributed" vertical="center" wrapText="1" indent="1"/>
    </xf>
    <xf numFmtId="0" fontId="0" fillId="0" borderId="131" xfId="0" applyBorder="1" applyAlignment="1">
      <alignment horizontal="right" vertical="center" wrapText="1"/>
    </xf>
    <xf numFmtId="0" fontId="0" fillId="0" borderId="131" xfId="0" applyBorder="1" applyAlignment="1">
      <alignment horizontal="distributed" vertical="center" indent="1"/>
    </xf>
    <xf numFmtId="0" fontId="0" fillId="0" borderId="135" xfId="0" applyBorder="1" applyAlignment="1">
      <alignment horizontal="left" vertical="center" wrapText="1" indent="1"/>
    </xf>
    <xf numFmtId="0" fontId="0" fillId="0" borderId="132" xfId="0" applyBorder="1" applyAlignment="1">
      <alignment horizontal="left" vertical="center" wrapText="1" indent="1"/>
    </xf>
    <xf numFmtId="0" fontId="0" fillId="0" borderId="11" xfId="0" applyBorder="1" applyAlignment="1">
      <alignment horizontal="left" vertical="center" wrapText="1" indent="1"/>
    </xf>
    <xf numFmtId="0" fontId="2" fillId="0" borderId="137"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35" xfId="0" applyFont="1" applyBorder="1" applyAlignment="1">
      <alignment horizontal="right" vertical="center" wrapText="1"/>
    </xf>
    <xf numFmtId="0" fontId="2" fillId="0" borderId="11" xfId="0" applyFont="1" applyBorder="1" applyAlignment="1">
      <alignment horizontal="right" vertical="center" wrapText="1"/>
    </xf>
    <xf numFmtId="0" fontId="2" fillId="0" borderId="130" xfId="0" applyFont="1" applyBorder="1" applyAlignment="1">
      <alignment horizontal="right" vertical="center" wrapText="1"/>
    </xf>
    <xf numFmtId="0" fontId="2" fillId="0" borderId="133" xfId="0" applyFont="1" applyBorder="1" applyAlignment="1">
      <alignment horizontal="distributed" vertical="center" wrapText="1" indent="1"/>
    </xf>
    <xf numFmtId="0" fontId="2" fillId="0" borderId="135" xfId="0" applyFont="1" applyBorder="1" applyAlignment="1">
      <alignment horizontal="distributed" vertical="center" wrapText="1" indent="1"/>
    </xf>
    <xf numFmtId="0" fontId="0" fillId="0" borderId="13" xfId="0" applyBorder="1" applyAlignment="1">
      <alignment horizontal="distributed" vertical="center" wrapText="1" indent="1"/>
    </xf>
    <xf numFmtId="0" fontId="0" fillId="0" borderId="132" xfId="0" applyBorder="1" applyAlignment="1">
      <alignment horizontal="distributed" vertical="center" wrapText="1" indent="1"/>
    </xf>
    <xf numFmtId="0" fontId="0" fillId="0" borderId="136" xfId="0" applyBorder="1" applyAlignment="1">
      <alignment horizontal="distributed" vertical="center" wrapText="1" indent="1"/>
    </xf>
    <xf numFmtId="0" fontId="0" fillId="0" borderId="11" xfId="0" applyBorder="1" applyAlignment="1">
      <alignment horizontal="distributed" vertical="center" wrapText="1" indent="1"/>
    </xf>
    <xf numFmtId="0" fontId="2" fillId="0" borderId="0" xfId="0" applyFont="1" applyAlignment="1">
      <alignment horizontal="center" vertical="center"/>
    </xf>
    <xf numFmtId="0" fontId="3" fillId="0" borderId="0" xfId="0" applyFont="1" applyAlignment="1">
      <alignment vertical="center"/>
    </xf>
    <xf numFmtId="0" fontId="3" fillId="0" borderId="135" xfId="0" applyFont="1" applyBorder="1" applyAlignment="1">
      <alignment horizontal="left" vertical="center" wrapText="1" indent="1"/>
    </xf>
    <xf numFmtId="0" fontId="3" fillId="0" borderId="132"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31" xfId="0" applyFont="1" applyBorder="1" applyAlignment="1">
      <alignment horizontal="distributed" vertical="center" wrapText="1" indent="1"/>
    </xf>
    <xf numFmtId="0" fontId="2" fillId="0" borderId="137" xfId="0" applyFont="1" applyBorder="1" applyAlignment="1">
      <alignment horizontal="right" vertical="center" wrapText="1"/>
    </xf>
    <xf numFmtId="0" fontId="2" fillId="0" borderId="10" xfId="0" applyFont="1" applyBorder="1" applyAlignment="1">
      <alignment horizontal="right" vertical="center" wrapText="1"/>
    </xf>
    <xf numFmtId="0" fontId="2" fillId="0" borderId="133" xfId="0" applyFont="1" applyBorder="1" applyAlignment="1">
      <alignment horizontal="right" vertical="center" wrapText="1"/>
    </xf>
    <xf numFmtId="0" fontId="2" fillId="0" borderId="136" xfId="0" applyFont="1" applyBorder="1" applyAlignment="1">
      <alignment horizontal="right" vertical="center" wrapText="1"/>
    </xf>
    <xf numFmtId="0" fontId="2" fillId="0" borderId="13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7" xfId="0" applyFont="1" applyBorder="1" applyAlignment="1">
      <alignment horizontal="left" vertical="center" wrapText="1" indent="1"/>
    </xf>
    <xf numFmtId="0" fontId="2" fillId="0" borderId="138" xfId="0" applyFont="1" applyBorder="1" applyAlignment="1">
      <alignment horizontal="left" vertical="center" wrapText="1" indent="1"/>
    </xf>
    <xf numFmtId="0" fontId="3" fillId="0" borderId="10" xfId="0" applyFont="1" applyBorder="1" applyAlignment="1">
      <alignment horizontal="left" vertical="center" wrapText="1" indent="1"/>
    </xf>
    <xf numFmtId="0" fontId="2" fillId="0" borderId="140" xfId="0" applyFont="1" applyBorder="1" applyAlignment="1">
      <alignment horizontal="justify" vertical="center" wrapText="1"/>
    </xf>
    <xf numFmtId="0" fontId="2" fillId="0" borderId="1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6" xfId="0" applyFont="1" applyBorder="1" applyAlignment="1">
      <alignment horizontal="right" vertical="center" wrapText="1"/>
    </xf>
    <xf numFmtId="0" fontId="2" fillId="0" borderId="53" xfId="0" applyFont="1" applyBorder="1" applyAlignment="1">
      <alignment horizontal="right" vertical="center" wrapText="1"/>
    </xf>
    <xf numFmtId="0" fontId="2" fillId="0" borderId="133" xfId="0" applyFont="1" applyBorder="1" applyAlignment="1" applyProtection="1">
      <alignment horizontal="left" vertical="top" wrapText="1"/>
      <protection locked="0"/>
    </xf>
    <xf numFmtId="0" fontId="2" fillId="0" borderId="134" xfId="0" applyFont="1" applyBorder="1" applyAlignment="1" applyProtection="1">
      <alignment horizontal="left" vertical="top" wrapText="1"/>
      <protection locked="0"/>
    </xf>
    <xf numFmtId="0" fontId="2" fillId="0" borderId="135" xfId="0" applyFont="1" applyBorder="1" applyAlignment="1" applyProtection="1">
      <alignment horizontal="left" vertical="top" wrapText="1"/>
      <protection locked="0"/>
    </xf>
    <xf numFmtId="0" fontId="2" fillId="0" borderId="96" xfId="0" applyFont="1" applyBorder="1" applyAlignment="1">
      <alignment horizontal="center" vertical="top" wrapText="1"/>
    </xf>
    <xf numFmtId="0" fontId="2" fillId="0" borderId="97" xfId="0" applyFont="1" applyBorder="1" applyAlignment="1">
      <alignment horizontal="center" vertical="top" wrapText="1"/>
    </xf>
    <xf numFmtId="0" fontId="2" fillId="0" borderId="53" xfId="0" applyFont="1" applyBorder="1" applyAlignment="1">
      <alignment horizontal="center" vertical="top" wrapText="1"/>
    </xf>
    <xf numFmtId="0" fontId="5" fillId="0" borderId="0" xfId="0" applyFont="1" applyAlignment="1">
      <alignment horizontal="center" vertical="center"/>
    </xf>
    <xf numFmtId="0" fontId="5" fillId="0" borderId="0" xfId="0" applyFont="1" applyBorder="1" applyAlignment="1">
      <alignment horizontal="left" vertical="distributed" wrapText="1" indent="2"/>
    </xf>
    <xf numFmtId="0" fontId="5" fillId="0" borderId="52" xfId="0" applyFont="1" applyBorder="1" applyAlignment="1">
      <alignment horizontal="left" vertical="distributed" wrapText="1" indent="2"/>
    </xf>
    <xf numFmtId="0" fontId="0" fillId="0" borderId="0" xfId="0" applyBorder="1" applyAlignment="1">
      <alignment horizontal="left" vertical="distributed" indent="2"/>
    </xf>
    <xf numFmtId="0" fontId="0" fillId="0" borderId="52" xfId="0" applyBorder="1" applyAlignment="1">
      <alignment horizontal="left" vertical="distributed" indent="2"/>
    </xf>
    <xf numFmtId="0" fontId="5" fillId="0" borderId="0" xfId="0" applyFont="1" applyBorder="1" applyAlignment="1">
      <alignment horizontal="left" vertical="distributed" wrapText="1" indent="1"/>
    </xf>
    <xf numFmtId="0" fontId="5" fillId="0" borderId="52" xfId="0" applyFont="1" applyBorder="1" applyAlignment="1">
      <alignment horizontal="left" vertical="distributed" wrapText="1" indent="1"/>
    </xf>
    <xf numFmtId="0" fontId="5" fillId="0" borderId="50" xfId="0" applyFont="1" applyBorder="1" applyAlignment="1">
      <alignment horizontal="left" vertical="distributed" wrapText="1"/>
    </xf>
    <xf numFmtId="0" fontId="0" fillId="0" borderId="51" xfId="0" applyBorder="1" applyAlignment="1">
      <alignment vertical="center"/>
    </xf>
    <xf numFmtId="0" fontId="0" fillId="0" borderId="33" xfId="0" applyBorder="1" applyAlignment="1">
      <alignment vertical="center"/>
    </xf>
    <xf numFmtId="0" fontId="5" fillId="0" borderId="82" xfId="0" applyFont="1" applyBorder="1" applyAlignment="1">
      <alignment horizontal="left" vertical="distributed" wrapText="1" indent="2"/>
    </xf>
    <xf numFmtId="0" fontId="5" fillId="0" borderId="54" xfId="0" applyFont="1" applyBorder="1" applyAlignment="1">
      <alignment horizontal="left" vertical="distributed" wrapText="1"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2</xdr:col>
      <xdr:colOff>3543300</xdr:colOff>
      <xdr:row>2</xdr:row>
      <xdr:rowOff>533400</xdr:rowOff>
    </xdr:to>
    <xdr:sp>
      <xdr:nvSpPr>
        <xdr:cNvPr id="1" name="正方形/長方形 1"/>
        <xdr:cNvSpPr>
          <a:spLocks/>
        </xdr:cNvSpPr>
      </xdr:nvSpPr>
      <xdr:spPr>
        <a:xfrm>
          <a:off x="9525" y="38100"/>
          <a:ext cx="4476750" cy="1200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入力様式１、２の他に、</a:t>
          </a:r>
          <a:r>
            <a:rPr lang="en-US" cap="none" sz="1400" b="1" i="0" u="none" baseline="0">
              <a:solidFill>
                <a:srgbClr val="000000"/>
              </a:solidFill>
              <a:latin typeface="ＭＳ Ｐゴシック"/>
              <a:ea typeface="ＭＳ Ｐゴシック"/>
              <a:cs typeface="ＭＳ Ｐゴシック"/>
            </a:rPr>
            <a:t>（別紙１）一連の処理の工程</a:t>
          </a:r>
          <a:r>
            <a:rPr lang="en-US" cap="none" sz="1400" b="0" i="0" u="none" baseline="0">
              <a:solidFill>
                <a:srgbClr val="000000"/>
              </a:solidFill>
              <a:latin typeface="ＭＳ Ｐゴシック"/>
              <a:ea typeface="ＭＳ Ｐゴシック"/>
              <a:cs typeface="ＭＳ Ｐゴシック"/>
            </a:rPr>
            <a:t>と、</a:t>
          </a:r>
          <a:r>
            <a:rPr lang="en-US" cap="none" sz="1400" b="1" i="0" u="none" baseline="0">
              <a:solidFill>
                <a:srgbClr val="000000"/>
              </a:solidFill>
              <a:latin typeface="ＭＳ Ｐゴシック"/>
              <a:ea typeface="ＭＳ Ｐゴシック"/>
              <a:cs typeface="ＭＳ Ｐゴシック"/>
            </a:rPr>
            <a:t>（別紙２）管理体制図</a:t>
          </a:r>
          <a:r>
            <a:rPr lang="en-US" cap="none" sz="1400" b="0" i="0" u="none" baseline="0">
              <a:solidFill>
                <a:srgbClr val="000000"/>
              </a:solidFill>
              <a:latin typeface="ＭＳ Ｐゴシック"/>
              <a:ea typeface="ＭＳ Ｐゴシック"/>
              <a:cs typeface="ＭＳ Ｐゴシック"/>
            </a:rPr>
            <a:t>を作成してください。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様式は自由ですが、個人情報は載せないでください。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12</xdr:row>
      <xdr:rowOff>257175</xdr:rowOff>
    </xdr:from>
    <xdr:to>
      <xdr:col>9</xdr:col>
      <xdr:colOff>1485900</xdr:colOff>
      <xdr:row>13</xdr:row>
      <xdr:rowOff>209550</xdr:rowOff>
    </xdr:to>
    <xdr:sp>
      <xdr:nvSpPr>
        <xdr:cNvPr id="1" name="線吹き出し 1 (枠付き) 1"/>
        <xdr:cNvSpPr>
          <a:spLocks/>
        </xdr:cNvSpPr>
      </xdr:nvSpPr>
      <xdr:spPr>
        <a:xfrm>
          <a:off x="7353300" y="2628900"/>
          <a:ext cx="914400" cy="285750"/>
        </a:xfrm>
        <a:prstGeom prst="borderCallout1">
          <a:avLst>
            <a:gd name="adj1" fmla="val -150879"/>
            <a:gd name="adj2" fmla="val 30560"/>
            <a:gd name="adj3" fmla="val -48958"/>
            <a:gd name="adj4" fmla="val -3263"/>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押印不要</a:t>
          </a:r>
        </a:p>
      </xdr:txBody>
    </xdr:sp>
    <xdr:clientData/>
  </xdr:twoCellAnchor>
  <xdr:twoCellAnchor>
    <xdr:from>
      <xdr:col>9</xdr:col>
      <xdr:colOff>552450</xdr:colOff>
      <xdr:row>17</xdr:row>
      <xdr:rowOff>95250</xdr:rowOff>
    </xdr:from>
    <xdr:to>
      <xdr:col>12</xdr:col>
      <xdr:colOff>95250</xdr:colOff>
      <xdr:row>19</xdr:row>
      <xdr:rowOff>257175</xdr:rowOff>
    </xdr:to>
    <xdr:sp>
      <xdr:nvSpPr>
        <xdr:cNvPr id="2" name="線吹き出し 1 (枠付き) 2"/>
        <xdr:cNvSpPr>
          <a:spLocks/>
        </xdr:cNvSpPr>
      </xdr:nvSpPr>
      <xdr:spPr>
        <a:xfrm>
          <a:off x="7334250" y="4200525"/>
          <a:ext cx="2667000" cy="1019175"/>
        </a:xfrm>
        <a:prstGeom prst="borderCallout1">
          <a:avLst>
            <a:gd name="adj1" fmla="val -125125"/>
            <a:gd name="adj2" fmla="val 17046"/>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浜松市内に複数の現場（工事現場など）があるときは、各現場と記載してください。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浜松市内に複数の事業場（支店など）がある場合には、事業場ごとに分けて作成してください。</a:t>
          </a:r>
        </a:p>
      </xdr:txBody>
    </xdr:sp>
    <xdr:clientData/>
  </xdr:twoCellAnchor>
  <xdr:twoCellAnchor>
    <xdr:from>
      <xdr:col>9</xdr:col>
      <xdr:colOff>466725</xdr:colOff>
      <xdr:row>22</xdr:row>
      <xdr:rowOff>123825</xdr:rowOff>
    </xdr:from>
    <xdr:to>
      <xdr:col>12</xdr:col>
      <xdr:colOff>9525</xdr:colOff>
      <xdr:row>22</xdr:row>
      <xdr:rowOff>485775</xdr:rowOff>
    </xdr:to>
    <xdr:sp>
      <xdr:nvSpPr>
        <xdr:cNvPr id="3" name="線吹き出し 1 (枠付き) 3"/>
        <xdr:cNvSpPr>
          <a:spLocks/>
        </xdr:cNvSpPr>
      </xdr:nvSpPr>
      <xdr:spPr>
        <a:xfrm>
          <a:off x="7248525" y="6457950"/>
          <a:ext cx="2667000" cy="361950"/>
        </a:xfrm>
        <a:prstGeom prst="borderCallout1">
          <a:avLst>
            <a:gd name="adj1" fmla="val -95712"/>
            <a:gd name="adj2" fmla="val -1648"/>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プルダウンリストから選択してください。</a:t>
          </a:r>
        </a:p>
      </xdr:txBody>
    </xdr:sp>
    <xdr:clientData/>
  </xdr:twoCellAnchor>
  <xdr:twoCellAnchor>
    <xdr:from>
      <xdr:col>9</xdr:col>
      <xdr:colOff>476250</xdr:colOff>
      <xdr:row>23</xdr:row>
      <xdr:rowOff>142875</xdr:rowOff>
    </xdr:from>
    <xdr:to>
      <xdr:col>12</xdr:col>
      <xdr:colOff>19050</xdr:colOff>
      <xdr:row>25</xdr:row>
      <xdr:rowOff>95250</xdr:rowOff>
    </xdr:to>
    <xdr:sp>
      <xdr:nvSpPr>
        <xdr:cNvPr id="4" name="線吹き出し 1 (枠付き) 4"/>
        <xdr:cNvSpPr>
          <a:spLocks/>
        </xdr:cNvSpPr>
      </xdr:nvSpPr>
      <xdr:spPr>
        <a:xfrm>
          <a:off x="7258050" y="7105650"/>
          <a:ext cx="2667000" cy="1209675"/>
        </a:xfrm>
        <a:prstGeom prst="borderCallout1">
          <a:avLst>
            <a:gd name="adj1" fmla="val -89810"/>
            <a:gd name="adj2" fmla="val -28435"/>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製造業の場合における製造品出荷額、建設業の場合における元請完成工事高、医療機関の場合における病床数等の業種に応じ事業規模が分かるような前年度の実績を記入してください。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2</xdr:col>
      <xdr:colOff>3543300</xdr:colOff>
      <xdr:row>2</xdr:row>
      <xdr:rowOff>533400</xdr:rowOff>
    </xdr:to>
    <xdr:sp>
      <xdr:nvSpPr>
        <xdr:cNvPr id="1" name="正方形/長方形 1"/>
        <xdr:cNvSpPr>
          <a:spLocks/>
        </xdr:cNvSpPr>
      </xdr:nvSpPr>
      <xdr:spPr>
        <a:xfrm>
          <a:off x="9525" y="38100"/>
          <a:ext cx="4476750" cy="1200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入力様式１、２の他に、</a:t>
          </a:r>
          <a:r>
            <a:rPr lang="en-US" cap="none" sz="1400" b="1" i="0" u="none" baseline="0">
              <a:solidFill>
                <a:srgbClr val="000000"/>
              </a:solidFill>
              <a:latin typeface="ＭＳ Ｐゴシック"/>
              <a:ea typeface="ＭＳ Ｐゴシック"/>
              <a:cs typeface="ＭＳ Ｐゴシック"/>
            </a:rPr>
            <a:t>（別紙１）一連の処理の工程</a:t>
          </a:r>
          <a:r>
            <a:rPr lang="en-US" cap="none" sz="1400" b="0" i="0" u="none" baseline="0">
              <a:solidFill>
                <a:srgbClr val="000000"/>
              </a:solidFill>
              <a:latin typeface="ＭＳ Ｐゴシック"/>
              <a:ea typeface="ＭＳ Ｐゴシック"/>
              <a:cs typeface="ＭＳ Ｐゴシック"/>
            </a:rPr>
            <a:t>と、</a:t>
          </a:r>
          <a:r>
            <a:rPr lang="en-US" cap="none" sz="1400" b="1" i="0" u="none" baseline="0">
              <a:solidFill>
                <a:srgbClr val="000000"/>
              </a:solidFill>
              <a:latin typeface="ＭＳ Ｐゴシック"/>
              <a:ea typeface="ＭＳ Ｐゴシック"/>
              <a:cs typeface="ＭＳ Ｐゴシック"/>
            </a:rPr>
            <a:t>（別紙２）管理体制図</a:t>
          </a:r>
          <a:r>
            <a:rPr lang="en-US" cap="none" sz="1400" b="0" i="0" u="none" baseline="0">
              <a:solidFill>
                <a:srgbClr val="000000"/>
              </a:solidFill>
              <a:latin typeface="ＭＳ Ｐゴシック"/>
              <a:ea typeface="ＭＳ Ｐゴシック"/>
              <a:cs typeface="ＭＳ Ｐゴシック"/>
            </a:rPr>
            <a:t>を作成してください。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様式は自由ですが、個人情報は載せないでください。</a:t>
          </a:r>
        </a:p>
      </xdr:txBody>
    </xdr:sp>
    <xdr:clientData/>
  </xdr:twoCellAnchor>
  <xdr:twoCellAnchor>
    <xdr:from>
      <xdr:col>4</xdr:col>
      <xdr:colOff>381000</xdr:colOff>
      <xdr:row>18</xdr:row>
      <xdr:rowOff>66675</xdr:rowOff>
    </xdr:from>
    <xdr:to>
      <xdr:col>6</xdr:col>
      <xdr:colOff>676275</xdr:colOff>
      <xdr:row>22</xdr:row>
      <xdr:rowOff>38100</xdr:rowOff>
    </xdr:to>
    <xdr:sp>
      <xdr:nvSpPr>
        <xdr:cNvPr id="2" name="線吹き出し 1 (枠付き) 3"/>
        <xdr:cNvSpPr>
          <a:spLocks/>
        </xdr:cNvSpPr>
      </xdr:nvSpPr>
      <xdr:spPr>
        <a:xfrm>
          <a:off x="5562600" y="3905250"/>
          <a:ext cx="1724025" cy="657225"/>
        </a:xfrm>
        <a:prstGeom prst="borderCallout1">
          <a:avLst>
            <a:gd name="adj1" fmla="val -69731"/>
            <a:gd name="adj2" fmla="val 63023"/>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自ら中間処理する場合は、合計が排出量と合うよう注意してください。</a:t>
          </a:r>
          <a:r>
            <a:rPr lang="en-US" cap="none" sz="1100" b="0" i="0" u="none" baseline="0">
              <a:solidFill>
                <a:srgbClr val="FF0000"/>
              </a:solidFill>
            </a:rPr>
            <a:t>
</a:t>
          </a:r>
        </a:p>
      </xdr:txBody>
    </xdr:sp>
    <xdr:clientData/>
  </xdr:twoCellAnchor>
  <xdr:twoCellAnchor>
    <xdr:from>
      <xdr:col>8</xdr:col>
      <xdr:colOff>485775</xdr:colOff>
      <xdr:row>13</xdr:row>
      <xdr:rowOff>95250</xdr:rowOff>
    </xdr:from>
    <xdr:to>
      <xdr:col>11</xdr:col>
      <xdr:colOff>561975</xdr:colOff>
      <xdr:row>20</xdr:row>
      <xdr:rowOff>95250</xdr:rowOff>
    </xdr:to>
    <xdr:sp>
      <xdr:nvSpPr>
        <xdr:cNvPr id="3" name="線吹き出し 1 (枠付き) 4"/>
        <xdr:cNvSpPr>
          <a:spLocks/>
        </xdr:cNvSpPr>
      </xdr:nvSpPr>
      <xdr:spPr>
        <a:xfrm>
          <a:off x="8467725" y="3067050"/>
          <a:ext cx="2133600" cy="1209675"/>
        </a:xfrm>
        <a:prstGeom prst="borderCallout1">
          <a:avLst>
            <a:gd name="adj1" fmla="val -116439"/>
            <a:gd name="adj2" fmla="val 127101"/>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優良認定業者や再生利用業者を含め、処分業者へ委託した総量を記載します。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記載例は処理委託量</a:t>
          </a:r>
          <a:r>
            <a:rPr lang="en-US" cap="none" sz="1100" b="0" i="0" u="none" baseline="0">
              <a:solidFill>
                <a:srgbClr val="FF0000"/>
              </a:solidFill>
            </a:rPr>
            <a:t>200</a:t>
          </a:r>
          <a:r>
            <a:rPr lang="en-US" cap="none" sz="1100" b="0" i="0" u="none" baseline="0">
              <a:solidFill>
                <a:srgbClr val="FF0000"/>
              </a:solidFill>
              <a:latin typeface="ＭＳ Ｐゴシック"/>
              <a:ea typeface="ＭＳ Ｐゴシック"/>
              <a:cs typeface="ＭＳ Ｐゴシック"/>
            </a:rPr>
            <a:t>ｔのうち、</a:t>
          </a:r>
          <a:r>
            <a:rPr lang="en-US" cap="none" sz="1100" b="0" i="0" u="none" baseline="0">
              <a:solidFill>
                <a:srgbClr val="FF0000"/>
              </a:solidFill>
            </a:rPr>
            <a:t>150</a:t>
          </a:r>
          <a:r>
            <a:rPr lang="en-US" cap="none" sz="1100" b="0" i="0" u="none" baseline="0">
              <a:solidFill>
                <a:srgbClr val="FF0000"/>
              </a:solidFill>
              <a:latin typeface="ＭＳ Ｐゴシック"/>
              <a:ea typeface="ＭＳ Ｐゴシック"/>
              <a:cs typeface="ＭＳ Ｐゴシック"/>
            </a:rPr>
            <a:t>ｔは優良認定業者へ委託している場合のものです。</a:t>
          </a:r>
        </a:p>
      </xdr:txBody>
    </xdr:sp>
    <xdr:clientData/>
  </xdr:twoCellAnchor>
  <xdr:twoCellAnchor>
    <xdr:from>
      <xdr:col>5</xdr:col>
      <xdr:colOff>314325</xdr:colOff>
      <xdr:row>4</xdr:row>
      <xdr:rowOff>142875</xdr:rowOff>
    </xdr:from>
    <xdr:to>
      <xdr:col>7</xdr:col>
      <xdr:colOff>504825</xdr:colOff>
      <xdr:row>11</xdr:row>
      <xdr:rowOff>28575</xdr:rowOff>
    </xdr:to>
    <xdr:sp>
      <xdr:nvSpPr>
        <xdr:cNvPr id="4" name="正方形/長方形 6"/>
        <xdr:cNvSpPr>
          <a:spLocks/>
        </xdr:cNvSpPr>
      </xdr:nvSpPr>
      <xdr:spPr>
        <a:xfrm>
          <a:off x="6210300" y="1571625"/>
          <a:ext cx="1590675" cy="10858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実施状況報告書を提出する場合は、実施状況報告書の前年度実績欄と同じ数字を記入してください。</a:t>
          </a:r>
        </a:p>
      </xdr:txBody>
    </xdr:sp>
    <xdr:clientData/>
  </xdr:twoCellAnchor>
  <xdr:twoCellAnchor>
    <xdr:from>
      <xdr:col>8</xdr:col>
      <xdr:colOff>495300</xdr:colOff>
      <xdr:row>22</xdr:row>
      <xdr:rowOff>123825</xdr:rowOff>
    </xdr:from>
    <xdr:to>
      <xdr:col>12</xdr:col>
      <xdr:colOff>276225</xdr:colOff>
      <xdr:row>30</xdr:row>
      <xdr:rowOff>142875</xdr:rowOff>
    </xdr:to>
    <xdr:sp>
      <xdr:nvSpPr>
        <xdr:cNvPr id="5" name="線吹き出し 1 (枠付き) 5"/>
        <xdr:cNvSpPr>
          <a:spLocks/>
        </xdr:cNvSpPr>
      </xdr:nvSpPr>
      <xdr:spPr>
        <a:xfrm>
          <a:off x="8477250" y="4648200"/>
          <a:ext cx="2524125" cy="1390650"/>
        </a:xfrm>
        <a:prstGeom prst="borderCallout1">
          <a:avLst>
            <a:gd name="adj1" fmla="val -180782"/>
            <a:gd name="adj2" fmla="val 17481"/>
            <a:gd name="adj3" fmla="val -50597"/>
            <a:gd name="adj4" fmla="val 40245"/>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優良認定業者（⑪）と再生利用業者等（⑫⑬⑭）は両立することもあります。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記載例は処理委託量</a:t>
          </a:r>
          <a:r>
            <a:rPr lang="en-US" cap="none" sz="1100" b="0" i="0" u="none" baseline="0">
              <a:solidFill>
                <a:srgbClr val="FF0000"/>
              </a:solidFill>
            </a:rPr>
            <a:t>40</a:t>
          </a:r>
          <a:r>
            <a:rPr lang="en-US" cap="none" sz="1100" b="0" i="0" u="none" baseline="0">
              <a:solidFill>
                <a:srgbClr val="FF0000"/>
              </a:solidFill>
              <a:latin typeface="ＭＳ Ｐゴシック"/>
              <a:ea typeface="ＭＳ Ｐゴシック"/>
              <a:cs typeface="ＭＳ Ｐゴシック"/>
            </a:rPr>
            <a:t>ｔのうち</a:t>
          </a:r>
          <a:r>
            <a:rPr lang="en-US" cap="none" sz="1100" b="0" i="0" u="none" baseline="0">
              <a:solidFill>
                <a:srgbClr val="FF0000"/>
              </a:solidFill>
            </a:rPr>
            <a:t>30t</a:t>
          </a:r>
          <a:r>
            <a:rPr lang="en-US" cap="none" sz="1100" b="0" i="0" u="none" baseline="0">
              <a:solidFill>
                <a:srgbClr val="FF0000"/>
              </a:solidFill>
              <a:latin typeface="ＭＳ Ｐゴシック"/>
              <a:ea typeface="ＭＳ Ｐゴシック"/>
              <a:cs typeface="ＭＳ Ｐゴシック"/>
            </a:rPr>
            <a:t>を優良認定業者へ委託しており、更のうち</a:t>
          </a:r>
          <a:r>
            <a:rPr lang="en-US" cap="none" sz="1100" b="0" i="0" u="none" baseline="0">
              <a:solidFill>
                <a:srgbClr val="FF0000"/>
              </a:solidFill>
            </a:rPr>
            <a:t>20t</a:t>
          </a:r>
          <a:r>
            <a:rPr lang="en-US" cap="none" sz="1100" b="0" i="0" u="none" baseline="0">
              <a:solidFill>
                <a:srgbClr val="FF0000"/>
              </a:solidFill>
              <a:latin typeface="ＭＳ Ｐゴシック"/>
              <a:ea typeface="ＭＳ Ｐゴシック"/>
              <a:cs typeface="ＭＳ Ｐゴシック"/>
            </a:rPr>
            <a:t>を委託している業者が再生認定業者である場合のものです。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M48"/>
  <sheetViews>
    <sheetView tabSelected="1" view="pageBreakPreview" zoomScaleSheetLayoutView="100" workbookViewId="0" topLeftCell="A1">
      <selection activeCell="J13" sqref="J13"/>
    </sheetView>
  </sheetViews>
  <sheetFormatPr defaultColWidth="9.00390625" defaultRowHeight="13.5"/>
  <cols>
    <col min="1" max="1" width="0.5" style="60" customWidth="1"/>
    <col min="2" max="2" width="7.50390625" style="60" customWidth="1"/>
    <col min="3" max="3" width="15.25390625" style="60" customWidth="1"/>
    <col min="4" max="4" width="4.75390625" style="60" customWidth="1"/>
    <col min="5" max="6" width="7.00390625" style="60" customWidth="1"/>
    <col min="7" max="7" width="6.25390625" style="60" customWidth="1"/>
    <col min="8" max="8" width="11.625" style="60" customWidth="1"/>
    <col min="9" max="9" width="29.125" style="60" customWidth="1"/>
    <col min="10" max="10" width="32.00390625" style="60" bestFit="1" customWidth="1"/>
    <col min="11" max="11" width="4.75390625" style="60" hidden="1" customWidth="1"/>
    <col min="12" max="12" width="9.00390625" style="60" customWidth="1"/>
    <col min="13" max="13" width="8.625" style="60" customWidth="1"/>
    <col min="14" max="14" width="12.50390625" style="60" customWidth="1"/>
    <col min="15" max="16384" width="9.00390625" style="60" customWidth="1"/>
  </cols>
  <sheetData>
    <row r="1" ht="3" customHeight="1"/>
    <row r="2" spans="2:9" ht="15.75" customHeight="1">
      <c r="B2" s="182" t="s">
        <v>137</v>
      </c>
      <c r="C2" s="183"/>
      <c r="D2" s="184"/>
      <c r="E2" s="184"/>
      <c r="F2" s="184"/>
      <c r="G2" s="184"/>
      <c r="H2" s="184"/>
      <c r="I2" s="184"/>
    </row>
    <row r="3" spans="2:9" ht="15.75" customHeight="1">
      <c r="B3" s="195" t="s">
        <v>8</v>
      </c>
      <c r="C3" s="196"/>
      <c r="D3" s="196"/>
      <c r="E3" s="196"/>
      <c r="F3" s="196"/>
      <c r="G3" s="196"/>
      <c r="H3" s="196"/>
      <c r="I3" s="196"/>
    </row>
    <row r="4" spans="2:9" ht="15.75" customHeight="1" thickBot="1">
      <c r="B4" s="195"/>
      <c r="C4" s="197"/>
      <c r="D4" s="197"/>
      <c r="E4" s="197"/>
      <c r="F4" s="197"/>
      <c r="G4" s="197"/>
      <c r="H4" s="197"/>
      <c r="I4" s="197"/>
    </row>
    <row r="5" spans="2:9" ht="15.75" customHeight="1">
      <c r="B5" s="61"/>
      <c r="C5" s="62"/>
      <c r="D5" s="62"/>
      <c r="E5" s="62"/>
      <c r="F5" s="62"/>
      <c r="G5" s="62"/>
      <c r="H5" s="62"/>
      <c r="I5" s="63"/>
    </row>
    <row r="6" spans="2:9" ht="15.75" customHeight="1">
      <c r="B6" s="189" t="s">
        <v>138</v>
      </c>
      <c r="C6" s="190"/>
      <c r="D6" s="190"/>
      <c r="E6" s="190"/>
      <c r="F6" s="190"/>
      <c r="G6" s="190"/>
      <c r="H6" s="190"/>
      <c r="I6" s="191"/>
    </row>
    <row r="7" spans="2:9" ht="15.75" customHeight="1">
      <c r="B7" s="64"/>
      <c r="C7" s="65"/>
      <c r="D7" s="65"/>
      <c r="E7" s="65"/>
      <c r="F7" s="65"/>
      <c r="G7" s="65"/>
      <c r="H7" s="65"/>
      <c r="I7" s="66" t="s">
        <v>228</v>
      </c>
    </row>
    <row r="8" spans="2:9" ht="15.75" customHeight="1">
      <c r="B8" s="192" t="s">
        <v>39</v>
      </c>
      <c r="C8" s="193"/>
      <c r="D8" s="193"/>
      <c r="E8" s="193"/>
      <c r="F8" s="193"/>
      <c r="G8" s="193"/>
      <c r="H8" s="193"/>
      <c r="I8" s="194"/>
    </row>
    <row r="9" spans="2:9" ht="15.75" customHeight="1">
      <c r="B9" s="192" t="s">
        <v>38</v>
      </c>
      <c r="C9" s="193"/>
      <c r="D9" s="193"/>
      <c r="E9" s="193"/>
      <c r="F9" s="193"/>
      <c r="G9" s="193"/>
      <c r="H9" s="193"/>
      <c r="I9" s="194"/>
    </row>
    <row r="10" spans="2:9" ht="15.75" customHeight="1">
      <c r="B10" s="67"/>
      <c r="C10" s="68"/>
      <c r="D10" s="68"/>
      <c r="E10" s="68"/>
      <c r="F10" s="68"/>
      <c r="G10" s="68"/>
      <c r="H10" s="68"/>
      <c r="I10" s="69"/>
    </row>
    <row r="11" spans="2:9" ht="15.75" customHeight="1">
      <c r="B11" s="168"/>
      <c r="C11" s="169"/>
      <c r="D11" s="169"/>
      <c r="E11" s="169"/>
      <c r="F11" s="169"/>
      <c r="G11" s="169"/>
      <c r="H11" s="169"/>
      <c r="I11" s="170"/>
    </row>
    <row r="12" spans="2:9" ht="26.25" customHeight="1">
      <c r="B12" s="73"/>
      <c r="C12" s="74"/>
      <c r="D12" s="198"/>
      <c r="E12" s="199"/>
      <c r="F12" s="76"/>
      <c r="G12" s="185" t="s">
        <v>0</v>
      </c>
      <c r="H12" s="185"/>
      <c r="I12" s="186"/>
    </row>
    <row r="13" spans="2:13" ht="26.25" customHeight="1">
      <c r="B13" s="73"/>
      <c r="C13" s="78"/>
      <c r="D13" s="78"/>
      <c r="E13" s="78"/>
      <c r="F13" s="78"/>
      <c r="G13" s="78"/>
      <c r="H13" s="79" t="s">
        <v>84</v>
      </c>
      <c r="I13" s="80"/>
      <c r="J13" s="81"/>
      <c r="K13" s="81"/>
      <c r="L13" s="81"/>
      <c r="M13" s="81"/>
    </row>
    <row r="14" spans="2:13" ht="36.75" customHeight="1">
      <c r="B14" s="73"/>
      <c r="C14" s="78"/>
      <c r="D14" s="78"/>
      <c r="E14" s="78"/>
      <c r="F14" s="78"/>
      <c r="G14" s="78"/>
      <c r="H14" s="79" t="s">
        <v>85</v>
      </c>
      <c r="I14" s="80"/>
      <c r="J14" s="81"/>
      <c r="K14" s="81"/>
      <c r="L14" s="81"/>
      <c r="M14" s="81"/>
    </row>
    <row r="15" spans="2:9" ht="26.25" customHeight="1">
      <c r="B15" s="73"/>
      <c r="C15" s="78"/>
      <c r="D15" s="74"/>
      <c r="E15" s="74"/>
      <c r="F15" s="74"/>
      <c r="G15" s="78"/>
      <c r="H15" s="190" t="s">
        <v>1</v>
      </c>
      <c r="I15" s="191"/>
    </row>
    <row r="16" spans="1:9" ht="26.25" customHeight="1">
      <c r="A16" s="82"/>
      <c r="B16" s="83" t="s">
        <v>9</v>
      </c>
      <c r="C16" s="84"/>
      <c r="D16" s="84"/>
      <c r="E16" s="84"/>
      <c r="F16" s="84"/>
      <c r="G16" s="78"/>
      <c r="H16" s="79" t="s">
        <v>7</v>
      </c>
      <c r="I16" s="85"/>
    </row>
    <row r="17" spans="2:9" ht="31.5" customHeight="1">
      <c r="B17" s="168" t="s">
        <v>195</v>
      </c>
      <c r="C17" s="169"/>
      <c r="D17" s="169"/>
      <c r="E17" s="169"/>
      <c r="F17" s="169"/>
      <c r="G17" s="169"/>
      <c r="H17" s="169"/>
      <c r="I17" s="170"/>
    </row>
    <row r="18" spans="2:9" ht="26.25" customHeight="1" thickBot="1">
      <c r="B18" s="171"/>
      <c r="C18" s="172"/>
      <c r="D18" s="172"/>
      <c r="E18" s="172"/>
      <c r="F18" s="172"/>
      <c r="G18" s="172"/>
      <c r="H18" s="172"/>
      <c r="I18" s="173"/>
    </row>
    <row r="19" spans="2:9" ht="41.25" customHeight="1" thickBot="1">
      <c r="B19" s="187" t="s">
        <v>10</v>
      </c>
      <c r="C19" s="188"/>
      <c r="D19" s="174"/>
      <c r="E19" s="175"/>
      <c r="F19" s="175"/>
      <c r="G19" s="175"/>
      <c r="H19" s="175"/>
      <c r="I19" s="176"/>
    </row>
    <row r="20" spans="2:9" ht="41.25" customHeight="1" thickBot="1">
      <c r="B20" s="187" t="s">
        <v>11</v>
      </c>
      <c r="C20" s="188"/>
      <c r="D20" s="174"/>
      <c r="E20" s="175"/>
      <c r="F20" s="175"/>
      <c r="G20" s="175"/>
      <c r="H20" s="175"/>
      <c r="I20" s="176"/>
    </row>
    <row r="21" spans="2:9" ht="41.25" customHeight="1" thickBot="1">
      <c r="B21" s="187" t="s">
        <v>2</v>
      </c>
      <c r="C21" s="188"/>
      <c r="D21" s="174" t="s">
        <v>229</v>
      </c>
      <c r="E21" s="200"/>
      <c r="F21" s="200"/>
      <c r="G21" s="200"/>
      <c r="H21" s="200"/>
      <c r="I21" s="201"/>
    </row>
    <row r="22" spans="2:9" ht="25.5" customHeight="1" thickBot="1">
      <c r="B22" s="202" t="s">
        <v>3</v>
      </c>
      <c r="C22" s="203"/>
      <c r="D22" s="203"/>
      <c r="E22" s="203"/>
      <c r="F22" s="203"/>
      <c r="G22" s="203"/>
      <c r="H22" s="203"/>
      <c r="I22" s="204"/>
    </row>
    <row r="23" spans="2:9" ht="49.5" customHeight="1" thickBot="1">
      <c r="B23" s="166"/>
      <c r="C23" s="86" t="s">
        <v>4</v>
      </c>
      <c r="D23" s="174"/>
      <c r="E23" s="177"/>
      <c r="F23" s="177"/>
      <c r="G23" s="177"/>
      <c r="H23" s="177"/>
      <c r="I23" s="178"/>
    </row>
    <row r="24" spans="2:9" ht="49.5" customHeight="1" thickBot="1">
      <c r="B24" s="166"/>
      <c r="C24" s="87" t="s">
        <v>5</v>
      </c>
      <c r="D24" s="174"/>
      <c r="E24" s="175"/>
      <c r="F24" s="175"/>
      <c r="G24" s="175"/>
      <c r="H24" s="175"/>
      <c r="I24" s="176"/>
    </row>
    <row r="25" spans="2:9" ht="49.5" customHeight="1" thickBot="1">
      <c r="B25" s="166"/>
      <c r="C25" s="87" t="s">
        <v>6</v>
      </c>
      <c r="D25" s="174"/>
      <c r="E25" s="175"/>
      <c r="F25" s="175"/>
      <c r="G25" s="175"/>
      <c r="H25" s="175"/>
      <c r="I25" s="176"/>
    </row>
    <row r="26" spans="2:9" ht="105.75" customHeight="1" thickBot="1">
      <c r="B26" s="167"/>
      <c r="C26" s="87" t="s">
        <v>173</v>
      </c>
      <c r="D26" s="179" t="s">
        <v>91</v>
      </c>
      <c r="E26" s="180"/>
      <c r="F26" s="180"/>
      <c r="G26" s="180"/>
      <c r="H26" s="180"/>
      <c r="I26" s="181"/>
    </row>
    <row r="27" ht="16.5" customHeight="1">
      <c r="I27" s="88" t="s">
        <v>242</v>
      </c>
    </row>
    <row r="29" spans="10:11" ht="13.5">
      <c r="J29" s="89" t="s">
        <v>47</v>
      </c>
      <c r="K29" s="90" t="s">
        <v>48</v>
      </c>
    </row>
    <row r="30" spans="10:11" ht="13.5">
      <c r="J30" s="91" t="s">
        <v>49</v>
      </c>
      <c r="K30" s="90" t="s">
        <v>50</v>
      </c>
    </row>
    <row r="31" spans="10:11" ht="13.5">
      <c r="J31" s="91" t="s">
        <v>51</v>
      </c>
      <c r="K31" s="90" t="s">
        <v>51</v>
      </c>
    </row>
    <row r="32" spans="10:11" ht="13.5">
      <c r="J32" s="91" t="s">
        <v>52</v>
      </c>
      <c r="K32" s="90" t="s">
        <v>53</v>
      </c>
    </row>
    <row r="33" spans="10:11" ht="13.5">
      <c r="J33" s="91" t="s">
        <v>44</v>
      </c>
      <c r="K33" s="90" t="s">
        <v>54</v>
      </c>
    </row>
    <row r="34" spans="10:11" ht="13.5">
      <c r="J34" s="91" t="s">
        <v>45</v>
      </c>
      <c r="K34" s="90" t="s">
        <v>55</v>
      </c>
    </row>
    <row r="35" spans="10:11" ht="13.5">
      <c r="J35" s="91" t="s">
        <v>56</v>
      </c>
      <c r="K35" s="90" t="s">
        <v>57</v>
      </c>
    </row>
    <row r="36" spans="10:11" ht="13.5">
      <c r="J36" s="91" t="s">
        <v>58</v>
      </c>
      <c r="K36" s="90" t="s">
        <v>59</v>
      </c>
    </row>
    <row r="37" spans="10:11" ht="13.5">
      <c r="J37" s="91" t="s">
        <v>60</v>
      </c>
      <c r="K37" s="90" t="s">
        <v>61</v>
      </c>
    </row>
    <row r="38" spans="10:11" ht="13.5">
      <c r="J38" s="91" t="s">
        <v>62</v>
      </c>
      <c r="K38" s="90" t="s">
        <v>63</v>
      </c>
    </row>
    <row r="39" spans="10:11" ht="13.5">
      <c r="J39" s="91" t="s">
        <v>64</v>
      </c>
      <c r="K39" s="90" t="s">
        <v>65</v>
      </c>
    </row>
    <row r="40" spans="10:11" ht="13.5">
      <c r="J40" s="91" t="s">
        <v>66</v>
      </c>
      <c r="K40" s="90" t="s">
        <v>67</v>
      </c>
    </row>
    <row r="41" spans="10:11" ht="13.5">
      <c r="J41" s="91" t="s">
        <v>68</v>
      </c>
      <c r="K41" s="90" t="s">
        <v>69</v>
      </c>
    </row>
    <row r="42" spans="10:11" ht="13.5">
      <c r="J42" s="91" t="s">
        <v>70</v>
      </c>
      <c r="K42" s="90" t="s">
        <v>71</v>
      </c>
    </row>
    <row r="43" spans="10:11" ht="13.5">
      <c r="J43" s="91" t="s">
        <v>72</v>
      </c>
      <c r="K43" s="90" t="s">
        <v>73</v>
      </c>
    </row>
    <row r="44" spans="10:11" ht="13.5">
      <c r="J44" s="91" t="s">
        <v>74</v>
      </c>
      <c r="K44" s="90" t="s">
        <v>75</v>
      </c>
    </row>
    <row r="45" spans="10:11" ht="13.5">
      <c r="J45" s="91" t="s">
        <v>76</v>
      </c>
      <c r="K45" s="90" t="s">
        <v>77</v>
      </c>
    </row>
    <row r="46" spans="10:11" ht="13.5">
      <c r="J46" s="91" t="s">
        <v>78</v>
      </c>
      <c r="K46" s="90" t="s">
        <v>79</v>
      </c>
    </row>
    <row r="47" spans="10:11" ht="13.5">
      <c r="J47" s="91" t="s">
        <v>80</v>
      </c>
      <c r="K47" s="90" t="s">
        <v>81</v>
      </c>
    </row>
    <row r="48" spans="10:11" ht="13.5">
      <c r="J48" s="91" t="s">
        <v>82</v>
      </c>
      <c r="K48" s="90" t="s">
        <v>83</v>
      </c>
    </row>
  </sheetData>
  <sheetProtection password="CC6F" sheet="1"/>
  <mergeCells count="23">
    <mergeCell ref="B9:I9"/>
    <mergeCell ref="D12:E12"/>
    <mergeCell ref="D20:I20"/>
    <mergeCell ref="D21:I21"/>
    <mergeCell ref="B21:C21"/>
    <mergeCell ref="B22:I22"/>
    <mergeCell ref="B2:I2"/>
    <mergeCell ref="G12:I12"/>
    <mergeCell ref="B19:C19"/>
    <mergeCell ref="B20:C20"/>
    <mergeCell ref="B11:I11"/>
    <mergeCell ref="B6:I6"/>
    <mergeCell ref="B8:I8"/>
    <mergeCell ref="B3:I3"/>
    <mergeCell ref="B4:I4"/>
    <mergeCell ref="H15:I15"/>
    <mergeCell ref="B23:B26"/>
    <mergeCell ref="B17:I18"/>
    <mergeCell ref="D19:I19"/>
    <mergeCell ref="D23:I23"/>
    <mergeCell ref="D24:I24"/>
    <mergeCell ref="D25:I25"/>
    <mergeCell ref="D26:I26"/>
  </mergeCells>
  <dataValidations count="2">
    <dataValidation type="list" allowBlank="1" showInputMessage="1" showErrorMessage="1" sqref="D23:H23">
      <formula1>J30:J48</formula1>
    </dataValidation>
    <dataValidation type="list" allowBlank="1" showInputMessage="1" showErrorMessage="1" sqref="I23">
      <formula1>N30:N48</formula1>
    </dataValidation>
  </dataValidations>
  <printOptions/>
  <pageMargins left="0.7480314960629921" right="0.7480314960629921" top="0.984251968503937" bottom="0.984251968503937" header="0.5118110236220472" footer="0.5118110236220472"/>
  <pageSetup blackAndWhite="1" fitToHeight="1" fitToWidth="1" horizontalDpi="1200" verticalDpi="1200" orientation="portrait" paperSize="9" scale="99" r:id="rId1"/>
</worksheet>
</file>

<file path=xl/worksheets/sheet10.xml><?xml version="1.0" encoding="utf-8"?>
<worksheet xmlns="http://schemas.openxmlformats.org/spreadsheetml/2006/main" xmlns:r="http://schemas.openxmlformats.org/officeDocument/2006/relationships">
  <dimension ref="A1:M20"/>
  <sheetViews>
    <sheetView zoomScalePageLayoutView="0" workbookViewId="0" topLeftCell="A1">
      <selection activeCell="H26" sqref="H26"/>
    </sheetView>
  </sheetViews>
  <sheetFormatPr defaultColWidth="9.00390625" defaultRowHeight="13.5"/>
  <cols>
    <col min="3" max="4" width="14.125" style="0" customWidth="1"/>
    <col min="10" max="11" width="13.625" style="0" customWidth="1"/>
  </cols>
  <sheetData>
    <row r="1" ht="13.5">
      <c r="A1" t="s">
        <v>122</v>
      </c>
    </row>
    <row r="3" spans="1:13" ht="18.75">
      <c r="A3" s="275" t="s">
        <v>129</v>
      </c>
      <c r="B3" s="275"/>
      <c r="C3" s="275"/>
      <c r="D3" s="275"/>
      <c r="E3" s="275"/>
      <c r="F3" s="275"/>
      <c r="H3" s="289" t="s">
        <v>123</v>
      </c>
      <c r="I3" s="289"/>
      <c r="J3" s="289"/>
      <c r="K3" s="289"/>
      <c r="L3" s="289"/>
      <c r="M3" s="289"/>
    </row>
    <row r="5" spans="3:11" ht="13.5">
      <c r="C5" s="285" t="s">
        <v>93</v>
      </c>
      <c r="D5" s="286"/>
      <c r="J5" s="278" t="s">
        <v>124</v>
      </c>
      <c r="K5" s="286"/>
    </row>
    <row r="6" spans="3:11" ht="13.5">
      <c r="C6" s="287"/>
      <c r="D6" s="288"/>
      <c r="J6" s="287"/>
      <c r="K6" s="288"/>
    </row>
    <row r="7" spans="3:10" ht="13.5">
      <c r="C7" s="20"/>
      <c r="J7" s="20"/>
    </row>
    <row r="8" spans="3:10" ht="13.5">
      <c r="C8" s="22"/>
      <c r="J8" s="22"/>
    </row>
    <row r="9" spans="3:13" ht="13.5" customHeight="1">
      <c r="C9" s="285" t="s">
        <v>119</v>
      </c>
      <c r="D9" s="286"/>
      <c r="J9" s="278" t="s">
        <v>125</v>
      </c>
      <c r="K9" s="286"/>
      <c r="L9" s="276" t="s">
        <v>126</v>
      </c>
      <c r="M9" s="284"/>
    </row>
    <row r="10" spans="3:13" ht="13.5">
      <c r="C10" s="287"/>
      <c r="D10" s="288"/>
      <c r="J10" s="287"/>
      <c r="K10" s="288"/>
      <c r="L10" s="276"/>
      <c r="M10" s="284"/>
    </row>
    <row r="11" spans="3:10" ht="13.5">
      <c r="C11" s="20"/>
      <c r="J11" s="20"/>
    </row>
    <row r="12" spans="3:10" ht="13.5">
      <c r="C12" s="22"/>
      <c r="J12" s="22"/>
    </row>
    <row r="13" spans="3:13" ht="13.5" customHeight="1">
      <c r="C13" s="285" t="s">
        <v>166</v>
      </c>
      <c r="D13" s="286"/>
      <c r="J13" s="278" t="s">
        <v>167</v>
      </c>
      <c r="K13" s="279"/>
      <c r="L13" s="276" t="s">
        <v>127</v>
      </c>
      <c r="M13" s="284"/>
    </row>
    <row r="14" spans="3:13" ht="13.5">
      <c r="C14" s="287"/>
      <c r="D14" s="288"/>
      <c r="J14" s="280"/>
      <c r="K14" s="281"/>
      <c r="L14" s="276"/>
      <c r="M14" s="284"/>
    </row>
    <row r="15" spans="3:13" ht="13.5">
      <c r="C15" s="25"/>
      <c r="D15" s="24"/>
      <c r="J15" s="282"/>
      <c r="K15" s="283"/>
      <c r="L15" s="276"/>
      <c r="M15" s="284"/>
    </row>
    <row r="16" spans="2:12" ht="13.5">
      <c r="B16" s="21"/>
      <c r="C16" s="22"/>
      <c r="D16" s="19"/>
      <c r="E16" s="21"/>
      <c r="I16" s="21"/>
      <c r="J16" s="22"/>
      <c r="K16" s="19"/>
      <c r="L16" s="21"/>
    </row>
    <row r="17" spans="1:12" ht="13.5">
      <c r="A17" s="22"/>
      <c r="E17" s="23"/>
      <c r="H17" s="22"/>
      <c r="L17" s="23"/>
    </row>
    <row r="18" spans="1:13" ht="13.5" customHeight="1">
      <c r="A18" s="285" t="s">
        <v>168</v>
      </c>
      <c r="B18" s="286"/>
      <c r="E18" s="285" t="s">
        <v>169</v>
      </c>
      <c r="F18" s="286"/>
      <c r="H18" s="278" t="s">
        <v>170</v>
      </c>
      <c r="I18" s="279"/>
      <c r="L18" s="278" t="s">
        <v>171</v>
      </c>
      <c r="M18" s="279"/>
    </row>
    <row r="19" spans="1:13" ht="13.5">
      <c r="A19" s="287"/>
      <c r="B19" s="288"/>
      <c r="E19" s="287"/>
      <c r="F19" s="288"/>
      <c r="H19" s="280"/>
      <c r="I19" s="281"/>
      <c r="L19" s="280"/>
      <c r="M19" s="281"/>
    </row>
    <row r="20" spans="8:13" ht="13.5">
      <c r="H20" s="282"/>
      <c r="I20" s="283"/>
      <c r="L20" s="282"/>
      <c r="M20" s="283"/>
    </row>
  </sheetData>
  <sheetProtection password="CC6F" sheet="1"/>
  <mergeCells count="14">
    <mergeCell ref="H3:M3"/>
    <mergeCell ref="L13:M15"/>
    <mergeCell ref="J5:K6"/>
    <mergeCell ref="J9:K10"/>
    <mergeCell ref="J13:K15"/>
    <mergeCell ref="A3:F3"/>
    <mergeCell ref="H18:I20"/>
    <mergeCell ref="L18:M20"/>
    <mergeCell ref="L9:M10"/>
    <mergeCell ref="C9:D10"/>
    <mergeCell ref="C5:D6"/>
    <mergeCell ref="A18:B19"/>
    <mergeCell ref="E18:F19"/>
    <mergeCell ref="C13:D1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1:S31"/>
  <sheetViews>
    <sheetView view="pageBreakPreview" zoomScaleSheetLayoutView="100" workbookViewId="0" topLeftCell="A1">
      <pane xSplit="3" ySplit="3" topLeftCell="D4" activePane="bottomRight" state="frozen"/>
      <selection pane="topLeft" activeCell="A2" sqref="A2"/>
      <selection pane="topRight" activeCell="A2" sqref="A2"/>
      <selection pane="bottomLeft" activeCell="A2" sqref="A2"/>
      <selection pane="bottomRight" activeCell="I19" sqref="I19"/>
    </sheetView>
  </sheetViews>
  <sheetFormatPr defaultColWidth="9.00390625" defaultRowHeight="13.5"/>
  <cols>
    <col min="1" max="1" width="6.875" style="17" customWidth="1"/>
    <col min="2" max="2" width="5.50390625" style="17" customWidth="1"/>
    <col min="3" max="3" width="47.625" style="17" bestFit="1" customWidth="1"/>
    <col min="4" max="4" width="9.00390625" style="17" customWidth="1"/>
    <col min="5" max="6" width="9.375" style="17" customWidth="1"/>
    <col min="7" max="18" width="9.00390625" style="17" customWidth="1"/>
    <col min="19" max="19" width="10.625" style="17" customWidth="1"/>
    <col min="20" max="21" width="9.00390625" style="17" customWidth="1"/>
    <col min="22" max="16384" width="9.00390625" style="17" customWidth="1"/>
  </cols>
  <sheetData>
    <row r="1" spans="1:19" ht="15.75" customHeight="1" hidden="1">
      <c r="A1" s="207"/>
      <c r="B1" s="208"/>
      <c r="C1" s="26">
        <f>IF('第１面'!D19="","",'第１面'!D19)</f>
      </c>
      <c r="D1" s="127" t="b">
        <f>OR(ISNUMBER(D4),ISNUMBER(D18))</f>
        <v>0</v>
      </c>
      <c r="E1" s="128" t="b">
        <f aca="true" t="shared" si="0" ref="E1:R1">OR(ISNUMBER(E4),ISNUMBER(E18))</f>
        <v>0</v>
      </c>
      <c r="F1" s="128" t="b">
        <f t="shared" si="0"/>
        <v>0</v>
      </c>
      <c r="G1" s="128" t="b">
        <f t="shared" si="0"/>
        <v>0</v>
      </c>
      <c r="H1" s="128" t="b">
        <f t="shared" si="0"/>
        <v>0</v>
      </c>
      <c r="I1" s="128" t="b">
        <f t="shared" si="0"/>
        <v>0</v>
      </c>
      <c r="J1" s="128" t="b">
        <f t="shared" si="0"/>
        <v>0</v>
      </c>
      <c r="K1" s="128" t="b">
        <f t="shared" si="0"/>
        <v>0</v>
      </c>
      <c r="L1" s="128" t="b">
        <f t="shared" si="0"/>
        <v>0</v>
      </c>
      <c r="M1" s="128" t="b">
        <f t="shared" si="0"/>
        <v>0</v>
      </c>
      <c r="N1" s="128" t="b">
        <f t="shared" si="0"/>
        <v>0</v>
      </c>
      <c r="O1" s="128" t="b">
        <f t="shared" si="0"/>
        <v>0</v>
      </c>
      <c r="P1" s="128" t="b">
        <f t="shared" si="0"/>
        <v>0</v>
      </c>
      <c r="Q1" s="118" t="b">
        <f t="shared" si="0"/>
        <v>0</v>
      </c>
      <c r="R1" s="118" t="b">
        <f t="shared" si="0"/>
        <v>0</v>
      </c>
      <c r="S1" s="44"/>
    </row>
    <row r="2" spans="1:19" ht="24.75" customHeight="1" hidden="1" thickBot="1">
      <c r="A2" s="290" t="s">
        <v>41</v>
      </c>
      <c r="B2" s="291"/>
      <c r="C2" s="113">
        <f>IF('第１面'!D20="","",'第１面'!D20)</f>
      </c>
      <c r="D2" s="110">
        <f>IF(D4="",,COUNTIF($D$4:D4,D4))</f>
        <v>0</v>
      </c>
      <c r="E2" s="111">
        <f>IF(E4="",,COUNTIF($D$4:E4,E4))</f>
        <v>0</v>
      </c>
      <c r="F2" s="111">
        <f>IF(F4="",,COUNTIF($D$4:F4,F4))</f>
        <v>0</v>
      </c>
      <c r="G2" s="111">
        <f>IF(G4="",,COUNTIF($D$4:G4,G4))</f>
        <v>0</v>
      </c>
      <c r="H2" s="111">
        <f>IF(H4="",,COUNTIF($D$4:H4,H4))</f>
        <v>0</v>
      </c>
      <c r="I2" s="112">
        <f>IF(I4="",,COUNTIF($D$4:I4,I4))</f>
        <v>0</v>
      </c>
      <c r="J2" s="111">
        <f>IF(J4="",,COUNTIF($D$4:J4,J4))</f>
        <v>0</v>
      </c>
      <c r="K2" s="111">
        <f>IF(K4="",,COUNTIF($D$4:K4,K4))</f>
        <v>0</v>
      </c>
      <c r="L2" s="111">
        <f>IF(L4="",,COUNTIF($D$4:L4,L4))</f>
        <v>0</v>
      </c>
      <c r="M2" s="111">
        <f>IF(M4="",,COUNTIF($D$4:M4,M4))</f>
        <v>0</v>
      </c>
      <c r="N2" s="111">
        <f>IF(N4="",,COUNTIF($D$4:N4,N4))</f>
        <v>0</v>
      </c>
      <c r="O2" s="111">
        <f>IF(O4="",,COUNTIF($D$4:O4,O4))</f>
        <v>0</v>
      </c>
      <c r="P2" s="111">
        <f>IF(P4="",,COUNTIF($D$4:P4,P4))</f>
        <v>0</v>
      </c>
      <c r="Q2" s="122">
        <f>IF(Q4=0,,COUNTIF($D$4:Q4,Q4))</f>
        <v>14</v>
      </c>
      <c r="R2" s="122">
        <f>IF(R4=0,,COUNTIF($D$4:R4,R4))</f>
        <v>15</v>
      </c>
      <c r="S2" s="54" t="s">
        <v>42</v>
      </c>
    </row>
    <row r="3" spans="1:19" ht="43.5" customHeight="1" thickBot="1">
      <c r="A3" s="292" t="s">
        <v>136</v>
      </c>
      <c r="B3" s="293"/>
      <c r="C3" s="121" t="s">
        <v>209</v>
      </c>
      <c r="D3" s="123" t="s">
        <v>153</v>
      </c>
      <c r="E3" s="115" t="s">
        <v>146</v>
      </c>
      <c r="F3" s="115" t="s">
        <v>147</v>
      </c>
      <c r="G3" s="115" t="s">
        <v>148</v>
      </c>
      <c r="H3" s="114" t="s">
        <v>139</v>
      </c>
      <c r="I3" s="115" t="s">
        <v>154</v>
      </c>
      <c r="J3" s="124" t="s">
        <v>140</v>
      </c>
      <c r="K3" s="114" t="s">
        <v>141</v>
      </c>
      <c r="L3" s="115" t="s">
        <v>149</v>
      </c>
      <c r="M3" s="115" t="s">
        <v>150</v>
      </c>
      <c r="N3" s="115" t="s">
        <v>151</v>
      </c>
      <c r="O3" s="115" t="s">
        <v>143</v>
      </c>
      <c r="P3" s="114" t="s">
        <v>144</v>
      </c>
      <c r="Q3" s="114" t="s">
        <v>145</v>
      </c>
      <c r="R3" s="126" t="s">
        <v>152</v>
      </c>
      <c r="S3" s="125" t="s">
        <v>42</v>
      </c>
    </row>
    <row r="4" spans="1:19" ht="13.5">
      <c r="A4" s="213" t="s">
        <v>86</v>
      </c>
      <c r="B4" s="116"/>
      <c r="C4" s="117" t="s">
        <v>202</v>
      </c>
      <c r="D4" s="130">
        <f>IF('入力様式1'!D4=0,IF('入力様式1'!D18=0,"",0),'入力様式1'!D4)</f>
      </c>
      <c r="E4" s="131">
        <f>IF('入力様式1'!E4=0,IF('入力様式1'!E18=0,"",0),'入力様式1'!E4)</f>
      </c>
      <c r="F4" s="131">
        <f>IF('入力様式1'!F4=0,IF('入力様式1'!F18=0,"",0),'入力様式1'!F4)</f>
      </c>
      <c r="G4" s="131">
        <f>IF('入力様式1'!G4=0,IF('入力様式1'!G18=0,"",0),'入力様式1'!G4)</f>
      </c>
      <c r="H4" s="131">
        <f>IF('入力様式1'!H4=0,IF('入力様式1'!H18=0,"",0),'入力様式1'!H4)</f>
      </c>
      <c r="I4" s="131">
        <f>IF('入力様式1'!I4=0,IF('入力様式1'!I18=0,"",0),'入力様式1'!I4)</f>
      </c>
      <c r="J4" s="131">
        <f>IF('入力様式1'!J4=0,IF('入力様式1'!J18=0,"",0),'入力様式1'!J4)</f>
      </c>
      <c r="K4" s="131">
        <f>IF('入力様式1'!K4=0,IF('入力様式1'!K18=0,"",0),'入力様式1'!K4)</f>
      </c>
      <c r="L4" s="131">
        <f>IF('入力様式1'!L4=0,IF('入力様式1'!L18=0,"",0),'入力様式1'!L4)</f>
      </c>
      <c r="M4" s="131">
        <f>IF('入力様式1'!M4=0,IF('入力様式1'!M18=0,"",0),'入力様式1'!M4)</f>
      </c>
      <c r="N4" s="131">
        <f>IF('入力様式1'!N4=0,IF('入力様式1'!N18=0,"",0),'入力様式1'!N4)</f>
      </c>
      <c r="O4" s="131">
        <f>IF('入力様式1'!O4=0,IF('入力様式1'!O18=0,"",0),'入力様式1'!O4)</f>
      </c>
      <c r="P4" s="131">
        <f>IF('入力様式1'!P4=0,IF('入力様式1'!P18=0,"",0),'入力様式1'!P4)</f>
      </c>
      <c r="Q4" s="131">
        <f>IF('入力様式1'!Q4=0,IF('入力様式1'!Q18=0,"",0),'入力様式1'!Q4)</f>
      </c>
      <c r="R4" s="131">
        <f>IF('入力様式1'!R4=0,IF('入力様式1'!R18=0,"",0),'入力様式1'!R4)</f>
      </c>
      <c r="S4" s="48">
        <f>SUM(D4:R4)</f>
        <v>0</v>
      </c>
    </row>
    <row r="5" spans="1:19" ht="13.5">
      <c r="A5" s="214"/>
      <c r="B5" s="217" t="s">
        <v>46</v>
      </c>
      <c r="C5" s="38" t="s">
        <v>95</v>
      </c>
      <c r="D5" s="132">
        <f>IF('入力様式1'!D5=0,IF('入力様式1'!D19=0,"",0),'入力様式1'!D5)</f>
      </c>
      <c r="E5" s="133">
        <f>IF('入力様式1'!E5=0,IF('入力様式1'!E19=0,"",0),'入力様式1'!E5)</f>
      </c>
      <c r="F5" s="133">
        <f>IF('入力様式1'!F5=0,IF('入力様式1'!F19=0,"",0),'入力様式1'!F5)</f>
      </c>
      <c r="G5" s="133">
        <f>IF('入力様式1'!G5=0,IF('入力様式1'!G19=0,"",0),'入力様式1'!G5)</f>
      </c>
      <c r="H5" s="133">
        <f>IF('入力様式1'!H5=0,IF('入力様式1'!H19=0,"",0),'入力様式1'!H5)</f>
      </c>
      <c r="I5" s="133">
        <f>IF('入力様式1'!I5=0,IF('入力様式1'!I19=0,"",0),'入力様式1'!I5)</f>
      </c>
      <c r="J5" s="133">
        <f>IF('入力様式1'!J5=0,IF('入力様式1'!J19=0,"",0),'入力様式1'!J5)</f>
      </c>
      <c r="K5" s="133">
        <f>IF('入力様式1'!K5=0,IF('入力様式1'!K19=0,"",0),'入力様式1'!K5)</f>
      </c>
      <c r="L5" s="133">
        <f>IF('入力様式1'!L5=0,IF('入力様式1'!L19=0,"",0),'入力様式1'!L5)</f>
      </c>
      <c r="M5" s="133">
        <f>IF('入力様式1'!M5=0,IF('入力様式1'!M19=0,"",0),'入力様式1'!M5)</f>
      </c>
      <c r="N5" s="133">
        <f>IF('入力様式1'!N5=0,IF('入力様式1'!N19=0,"",0),'入力様式1'!N5)</f>
      </c>
      <c r="O5" s="133">
        <f>IF('入力様式1'!O5=0,IF('入力様式1'!O19=0,"",0),'入力様式1'!O5)</f>
      </c>
      <c r="P5" s="133">
        <f>IF('入力様式1'!P5=0,IF('入力様式1'!P19=0,"",0),'入力様式1'!P5)</f>
      </c>
      <c r="Q5" s="133">
        <f>IF('入力様式1'!Q5=0,IF('入力様式1'!Q19=0,"",0),'入力様式1'!Q5)</f>
      </c>
      <c r="R5" s="133">
        <f>IF('入力様式1'!R5=0,IF('入力様式1'!R19=0,"",0),'入力様式1'!R5)</f>
      </c>
      <c r="S5" s="45">
        <f aca="true" t="shared" si="1" ref="S5:S31">SUM(D5:R5)</f>
        <v>0</v>
      </c>
    </row>
    <row r="6" spans="1:19" ht="13.5">
      <c r="A6" s="214"/>
      <c r="B6" s="218"/>
      <c r="C6" s="39" t="s">
        <v>96</v>
      </c>
      <c r="D6" s="134">
        <f>IF('入力様式1'!D6=0,IF('入力様式1'!D20=0,"",0),'入力様式1'!D6)</f>
      </c>
      <c r="E6" s="135">
        <f>IF('入力様式1'!E6=0,IF('入力様式1'!E20=0,"",0),'入力様式1'!E6)</f>
      </c>
      <c r="F6" s="135">
        <f>IF('入力様式1'!F6=0,IF('入力様式1'!F20=0,"",0),'入力様式1'!F6)</f>
      </c>
      <c r="G6" s="135">
        <f>IF('入力様式1'!G6=0,IF('入力様式1'!G20=0,"",0),'入力様式1'!G6)</f>
      </c>
      <c r="H6" s="135">
        <f>IF('入力様式1'!H6=0,IF('入力様式1'!H20=0,"",0),'入力様式1'!H6)</f>
      </c>
      <c r="I6" s="135">
        <f>IF('入力様式1'!I6=0,IF('入力様式1'!I20=0,"",0),'入力様式1'!I6)</f>
      </c>
      <c r="J6" s="135">
        <f>IF('入力様式1'!J6=0,IF('入力様式1'!J20=0,"",0),'入力様式1'!J6)</f>
      </c>
      <c r="K6" s="135">
        <f>IF('入力様式1'!K6=0,IF('入力様式1'!K20=0,"",0),'入力様式1'!K6)</f>
      </c>
      <c r="L6" s="135">
        <f>IF('入力様式1'!L6=0,IF('入力様式1'!L20=0,"",0),'入力様式1'!L6)</f>
      </c>
      <c r="M6" s="135">
        <f>IF('入力様式1'!M6=0,IF('入力様式1'!M20=0,"",0),'入力様式1'!M6)</f>
      </c>
      <c r="N6" s="135">
        <f>IF('入力様式1'!N6=0,IF('入力様式1'!N20=0,"",0),'入力様式1'!N6)</f>
      </c>
      <c r="O6" s="135">
        <f>IF('入力様式1'!O6=0,IF('入力様式1'!O20=0,"",0),'入力様式1'!O6)</f>
      </c>
      <c r="P6" s="135">
        <f>IF('入力様式1'!P6=0,IF('入力様式1'!P20=0,"",0),'入力様式1'!P6)</f>
      </c>
      <c r="Q6" s="135">
        <f>IF('入力様式1'!Q6=0,IF('入力様式1'!Q20=0,"",0),'入力様式1'!Q6)</f>
      </c>
      <c r="R6" s="135">
        <f>IF('入力様式1'!R6=0,IF('入力様式1'!R20=0,"",0),'入力様式1'!R6)</f>
      </c>
      <c r="S6" s="46">
        <f t="shared" si="1"/>
        <v>0</v>
      </c>
    </row>
    <row r="7" spans="1:19" ht="13.5">
      <c r="A7" s="214"/>
      <c r="B7" s="218"/>
      <c r="C7" s="39" t="s">
        <v>97</v>
      </c>
      <c r="D7" s="134">
        <f>IF('入力様式1'!D7=0,IF('入力様式1'!D21=0,"",0),'入力様式1'!D7)</f>
      </c>
      <c r="E7" s="135">
        <f>IF('入力様式1'!E7=0,IF('入力様式1'!E21=0,"",0),'入力様式1'!E7)</f>
      </c>
      <c r="F7" s="135">
        <f>IF('入力様式1'!F7=0,IF('入力様式1'!F21=0,"",0),'入力様式1'!F7)</f>
      </c>
      <c r="G7" s="135">
        <f>IF('入力様式1'!G7=0,IF('入力様式1'!G21=0,"",0),'入力様式1'!G7)</f>
      </c>
      <c r="H7" s="135">
        <f>IF('入力様式1'!H7=0,IF('入力様式1'!H21=0,"",0),'入力様式1'!H7)</f>
      </c>
      <c r="I7" s="135">
        <f>IF('入力様式1'!I7=0,IF('入力様式1'!I21=0,"",0),'入力様式1'!I7)</f>
      </c>
      <c r="J7" s="135">
        <f>IF('入力様式1'!J7=0,IF('入力様式1'!J21=0,"",0),'入力様式1'!J7)</f>
      </c>
      <c r="K7" s="135">
        <f>IF('入力様式1'!K7=0,IF('入力様式1'!K21=0,"",0),'入力様式1'!K7)</f>
      </c>
      <c r="L7" s="135">
        <f>IF('入力様式1'!L7=0,IF('入力様式1'!L21=0,"",0),'入力様式1'!L7)</f>
      </c>
      <c r="M7" s="135">
        <f>IF('入力様式1'!M7=0,IF('入力様式1'!M21=0,"",0),'入力様式1'!M7)</f>
      </c>
      <c r="N7" s="135">
        <f>IF('入力様式1'!N7=0,IF('入力様式1'!N21=0,"",0),'入力様式1'!N7)</f>
      </c>
      <c r="O7" s="135">
        <f>IF('入力様式1'!O7=0,IF('入力様式1'!O21=0,"",0),'入力様式1'!O7)</f>
      </c>
      <c r="P7" s="135">
        <f>IF('入力様式1'!P7=0,IF('入力様式1'!P21=0,"",0),'入力様式1'!P7)</f>
      </c>
      <c r="Q7" s="135">
        <f>IF('入力様式1'!Q7=0,IF('入力様式1'!Q21=0,"",0),'入力様式1'!Q7)</f>
      </c>
      <c r="R7" s="135">
        <f>IF('入力様式1'!R7=0,IF('入力様式1'!R21=0,"",0),'入力様式1'!R7)</f>
      </c>
      <c r="S7" s="46">
        <f t="shared" si="1"/>
        <v>0</v>
      </c>
    </row>
    <row r="8" spans="1:19" ht="13.5">
      <c r="A8" s="214"/>
      <c r="B8" s="218"/>
      <c r="C8" s="39" t="s">
        <v>98</v>
      </c>
      <c r="D8" s="134">
        <f>IF('入力様式1'!D8=0,IF('入力様式1'!D22=0,"",0),'入力様式1'!D8)</f>
      </c>
      <c r="E8" s="135">
        <f>IF('入力様式1'!E8=0,IF('入力様式1'!E22=0,"",0),'入力様式1'!E8)</f>
      </c>
      <c r="F8" s="135">
        <f>IF('入力様式1'!F8=0,IF('入力様式1'!F22=0,"",0),'入力様式1'!F8)</f>
      </c>
      <c r="G8" s="135">
        <f>IF('入力様式1'!G8=0,IF('入力様式1'!G22=0,"",0),'入力様式1'!G8)</f>
      </c>
      <c r="H8" s="135">
        <f>IF('入力様式1'!H8=0,IF('入力様式1'!H22=0,"",0),'入力様式1'!H8)</f>
      </c>
      <c r="I8" s="135">
        <f>IF('入力様式1'!I8=0,IF('入力様式1'!I22=0,"",0),'入力様式1'!I8)</f>
      </c>
      <c r="J8" s="135">
        <f>IF('入力様式1'!J8=0,IF('入力様式1'!J22=0,"",0),'入力様式1'!J8)</f>
      </c>
      <c r="K8" s="135">
        <f>IF('入力様式1'!K8=0,IF('入力様式1'!K22=0,"",0),'入力様式1'!K8)</f>
      </c>
      <c r="L8" s="135">
        <f>IF('入力様式1'!L8=0,IF('入力様式1'!L22=0,"",0),'入力様式1'!L8)</f>
      </c>
      <c r="M8" s="135">
        <f>IF('入力様式1'!M8=0,IF('入力様式1'!M22=0,"",0),'入力様式1'!M8)</f>
      </c>
      <c r="N8" s="135">
        <f>IF('入力様式1'!N8=0,IF('入力様式1'!N22=0,"",0),'入力様式1'!N8)</f>
      </c>
      <c r="O8" s="135">
        <f>IF('入力様式1'!O8=0,IF('入力様式1'!O22=0,"",0),'入力様式1'!O8)</f>
      </c>
      <c r="P8" s="135">
        <f>IF('入力様式1'!P8=0,IF('入力様式1'!P22=0,"",0),'入力様式1'!P8)</f>
      </c>
      <c r="Q8" s="135">
        <f>IF('入力様式1'!Q8=0,IF('入力様式1'!Q22=0,"",0),'入力様式1'!Q8)</f>
      </c>
      <c r="R8" s="135">
        <f>IF('入力様式1'!R8=0,IF('入力様式1'!R22=0,"",0),'入力様式1'!R8)</f>
      </c>
      <c r="S8" s="46">
        <f t="shared" si="1"/>
        <v>0</v>
      </c>
    </row>
    <row r="9" spans="1:19" ht="13.5">
      <c r="A9" s="214"/>
      <c r="B9" s="218"/>
      <c r="C9" s="39" t="s">
        <v>99</v>
      </c>
      <c r="D9" s="134">
        <f>IF('入力様式1'!D9=0,IF('入力様式1'!D23=0,"",0),'入力様式1'!D9)</f>
      </c>
      <c r="E9" s="135">
        <f>IF('入力様式1'!E9=0,IF('入力様式1'!E23=0,"",0),'入力様式1'!E9)</f>
      </c>
      <c r="F9" s="135">
        <f>IF('入力様式1'!F9=0,IF('入力様式1'!F23=0,"",0),'入力様式1'!F9)</f>
      </c>
      <c r="G9" s="135">
        <f>IF('入力様式1'!G9=0,IF('入力様式1'!G23=0,"",0),'入力様式1'!G9)</f>
      </c>
      <c r="H9" s="135">
        <f>IF('入力様式1'!H9=0,IF('入力様式1'!H23=0,"",0),'入力様式1'!H9)</f>
      </c>
      <c r="I9" s="135">
        <f>IF('入力様式1'!I9=0,IF('入力様式1'!I23=0,"",0),'入力様式1'!I9)</f>
      </c>
      <c r="J9" s="135">
        <f>IF('入力様式1'!J9=0,IF('入力様式1'!J23=0,"",0),'入力様式1'!J9)</f>
      </c>
      <c r="K9" s="135">
        <f>IF('入力様式1'!K9=0,IF('入力様式1'!K23=0,"",0),'入力様式1'!K9)</f>
      </c>
      <c r="L9" s="135">
        <f>IF('入力様式1'!L9=0,IF('入力様式1'!L23=0,"",0),'入力様式1'!L9)</f>
      </c>
      <c r="M9" s="135">
        <f>IF('入力様式1'!M9=0,IF('入力様式1'!M23=0,"",0),'入力様式1'!M9)</f>
      </c>
      <c r="N9" s="135">
        <f>IF('入力様式1'!N9=0,IF('入力様式1'!N23=0,"",0),'入力様式1'!N9)</f>
      </c>
      <c r="O9" s="135">
        <f>IF('入力様式1'!O9=0,IF('入力様式1'!O23=0,"",0),'入力様式1'!O9)</f>
      </c>
      <c r="P9" s="135">
        <f>IF('入力様式1'!P9=0,IF('入力様式1'!P23=0,"",0),'入力様式1'!P9)</f>
      </c>
      <c r="Q9" s="135">
        <f>IF('入力様式1'!Q9=0,IF('入力様式1'!Q23=0,"",0),'入力様式1'!Q9)</f>
      </c>
      <c r="R9" s="135">
        <f>IF('入力様式1'!R9=0,IF('入力様式1'!R23=0,"",0),'入力様式1'!R9)</f>
      </c>
      <c r="S9" s="46">
        <f t="shared" si="1"/>
        <v>0</v>
      </c>
    </row>
    <row r="10" spans="1:19" ht="13.5">
      <c r="A10" s="214"/>
      <c r="B10" s="218"/>
      <c r="C10" s="39" t="s">
        <v>100</v>
      </c>
      <c r="D10" s="134">
        <f>IF('入力様式1'!D10=0,IF('入力様式1'!D24=0,"",0),'入力様式1'!D10)</f>
      </c>
      <c r="E10" s="135">
        <f>IF('入力様式1'!E10=0,IF('入力様式1'!E24=0,"",0),'入力様式1'!E10)</f>
      </c>
      <c r="F10" s="135">
        <f>IF('入力様式1'!F10=0,IF('入力様式1'!F24=0,"",0),'入力様式1'!F10)</f>
      </c>
      <c r="G10" s="135">
        <f>IF('入力様式1'!G10=0,IF('入力様式1'!G24=0,"",0),'入力様式1'!G10)</f>
      </c>
      <c r="H10" s="135">
        <f>IF('入力様式1'!H10=0,IF('入力様式1'!H24=0,"",0),'入力様式1'!H10)</f>
      </c>
      <c r="I10" s="135">
        <f>IF('入力様式1'!I10=0,IF('入力様式1'!I24=0,"",0),'入力様式1'!I10)</f>
      </c>
      <c r="J10" s="135">
        <f>IF('入力様式1'!J10=0,IF('入力様式1'!J24=0,"",0),'入力様式1'!J10)</f>
      </c>
      <c r="K10" s="135">
        <f>IF('入力様式1'!K10=0,IF('入力様式1'!K24=0,"",0),'入力様式1'!K10)</f>
      </c>
      <c r="L10" s="135">
        <f>IF('入力様式1'!L10=0,IF('入力様式1'!L24=0,"",0),'入力様式1'!L10)</f>
      </c>
      <c r="M10" s="135">
        <f>IF('入力様式1'!M10=0,IF('入力様式1'!M24=0,"",0),'入力様式1'!M10)</f>
      </c>
      <c r="N10" s="135">
        <f>IF('入力様式1'!N10=0,IF('入力様式1'!N24=0,"",0),'入力様式1'!N10)</f>
      </c>
      <c r="O10" s="135">
        <f>IF('入力様式1'!O10=0,IF('入力様式1'!O24=0,"",0),'入力様式1'!O10)</f>
      </c>
      <c r="P10" s="135">
        <f>IF('入力様式1'!P10=0,IF('入力様式1'!P24=0,"",0),'入力様式1'!P10)</f>
      </c>
      <c r="Q10" s="135">
        <f>IF('入力様式1'!Q10=0,IF('入力様式1'!Q24=0,"",0),'入力様式1'!Q10)</f>
      </c>
      <c r="R10" s="135">
        <f>IF('入力様式1'!R10=0,IF('入力様式1'!R24=0,"",0),'入力様式1'!R10)</f>
      </c>
      <c r="S10" s="46">
        <f t="shared" si="1"/>
        <v>0</v>
      </c>
    </row>
    <row r="11" spans="1:19" ht="13.5">
      <c r="A11" s="214"/>
      <c r="B11" s="218"/>
      <c r="C11" s="39" t="s">
        <v>101</v>
      </c>
      <c r="D11" s="134">
        <f>IF('入力様式1'!D11=0,IF('入力様式1'!D25=0,"",0),'入力様式1'!D11)</f>
      </c>
      <c r="E11" s="135">
        <f>IF('入力様式1'!E11=0,IF('入力様式1'!E25=0,"",0),'入力様式1'!E11)</f>
      </c>
      <c r="F11" s="135">
        <f>IF('入力様式1'!F11=0,IF('入力様式1'!F25=0,"",0),'入力様式1'!F11)</f>
      </c>
      <c r="G11" s="135">
        <f>IF('入力様式1'!G11=0,IF('入力様式1'!G25=0,"",0),'入力様式1'!G11)</f>
      </c>
      <c r="H11" s="135">
        <f>IF('入力様式1'!H11=0,IF('入力様式1'!H25=0,"",0),'入力様式1'!H11)</f>
      </c>
      <c r="I11" s="135">
        <f>IF('入力様式1'!I11=0,IF('入力様式1'!I25=0,"",0),'入力様式1'!I11)</f>
      </c>
      <c r="J11" s="135">
        <f>IF('入力様式1'!J11=0,IF('入力様式1'!J25=0,"",0),'入力様式1'!J11)</f>
      </c>
      <c r="K11" s="135">
        <f>IF('入力様式1'!K11=0,IF('入力様式1'!K25=0,"",0),'入力様式1'!K11)</f>
      </c>
      <c r="L11" s="135">
        <f>IF('入力様式1'!L11=0,IF('入力様式1'!L25=0,"",0),'入力様式1'!L11)</f>
      </c>
      <c r="M11" s="135">
        <f>IF('入力様式1'!M11=0,IF('入力様式1'!M25=0,"",0),'入力様式1'!M11)</f>
      </c>
      <c r="N11" s="135">
        <f>IF('入力様式1'!N11=0,IF('入力様式1'!N25=0,"",0),'入力様式1'!N11)</f>
      </c>
      <c r="O11" s="135">
        <f>IF('入力様式1'!O11=0,IF('入力様式1'!O25=0,"",0),'入力様式1'!O11)</f>
      </c>
      <c r="P11" s="135">
        <f>IF('入力様式1'!P11=0,IF('入力様式1'!P25=0,"",0),'入力様式1'!P11)</f>
      </c>
      <c r="Q11" s="135">
        <f>IF('入力様式1'!Q11=0,IF('入力様式1'!Q25=0,"",0),'入力様式1'!Q11)</f>
      </c>
      <c r="R11" s="135">
        <f>IF('入力様式1'!R11=0,IF('入力様式1'!R25=0,"",0),'入力様式1'!R11)</f>
      </c>
      <c r="S11" s="46">
        <f t="shared" si="1"/>
        <v>0</v>
      </c>
    </row>
    <row r="12" spans="1:19" ht="13.5">
      <c r="A12" s="214"/>
      <c r="B12" s="219"/>
      <c r="C12" s="40" t="s">
        <v>102</v>
      </c>
      <c r="D12" s="136">
        <f>IF('入力様式1'!D12=0,IF('入力様式1'!D26=0,"",0),'入力様式1'!D12)</f>
      </c>
      <c r="E12" s="137">
        <f>IF('入力様式1'!E12=0,IF('入力様式1'!E26=0,"",0),'入力様式1'!E12)</f>
      </c>
      <c r="F12" s="137">
        <f>IF('入力様式1'!F12=0,IF('入力様式1'!F26=0,"",0),'入力様式1'!F12)</f>
      </c>
      <c r="G12" s="137">
        <f>IF('入力様式1'!G12=0,IF('入力様式1'!G26=0,"",0),'入力様式1'!G12)</f>
      </c>
      <c r="H12" s="137">
        <f>IF('入力様式1'!H12=0,IF('入力様式1'!H26=0,"",0),'入力様式1'!H12)</f>
      </c>
      <c r="I12" s="137">
        <f>IF('入力様式1'!I12=0,IF('入力様式1'!I26=0,"",0),'入力様式1'!I12)</f>
      </c>
      <c r="J12" s="137">
        <f>IF('入力様式1'!J12=0,IF('入力様式1'!J26=0,"",0),'入力様式1'!J12)</f>
      </c>
      <c r="K12" s="137">
        <f>IF('入力様式1'!K12=0,IF('入力様式1'!K26=0,"",0),'入力様式1'!K12)</f>
      </c>
      <c r="L12" s="137">
        <f>IF('入力様式1'!L12=0,IF('入力様式1'!L26=0,"",0),'入力様式1'!L12)</f>
      </c>
      <c r="M12" s="137">
        <f>IF('入力様式1'!M12=0,IF('入力様式1'!M26=0,"",0),'入力様式1'!M12)</f>
      </c>
      <c r="N12" s="137">
        <f>IF('入力様式1'!N12=0,IF('入力様式1'!N26=0,"",0),'入力様式1'!N12)</f>
      </c>
      <c r="O12" s="137">
        <f>IF('入力様式1'!O12=0,IF('入力様式1'!O26=0,"",0),'入力様式1'!O12)</f>
      </c>
      <c r="P12" s="137">
        <f>IF('入力様式1'!P12=0,IF('入力様式1'!P26=0,"",0),'入力様式1'!P12)</f>
      </c>
      <c r="Q12" s="135">
        <f>IF('入力様式1'!Q12=0,IF('入力様式1'!Q26=0,"",0),'入力様式1'!Q12)</f>
      </c>
      <c r="R12" s="135">
        <f>IF('入力様式1'!R12=0,IF('入力様式1'!R26=0,"",0),'入力様式1'!R12)</f>
      </c>
      <c r="S12" s="47">
        <f t="shared" si="1"/>
        <v>0</v>
      </c>
    </row>
    <row r="13" spans="1:19" ht="13.5">
      <c r="A13" s="215"/>
      <c r="B13" s="217" t="s">
        <v>87</v>
      </c>
      <c r="C13" s="41" t="s">
        <v>103</v>
      </c>
      <c r="D13" s="138">
        <f>IF('入力様式1'!D13=0,IF('入力様式1'!D27=0,"",0),'入力様式1'!D13)</f>
      </c>
      <c r="E13" s="139">
        <f>IF('入力様式1'!E13=0,IF('入力様式1'!E27=0,"",0),'入力様式1'!E13)</f>
      </c>
      <c r="F13" s="139">
        <f>IF('入力様式1'!F13=0,IF('入力様式1'!F27=0,"",0),'入力様式1'!F13)</f>
      </c>
      <c r="G13" s="139">
        <f>IF('入力様式1'!G13=0,IF('入力様式1'!G27=0,"",0),'入力様式1'!G13)</f>
      </c>
      <c r="H13" s="139">
        <f>IF('入力様式1'!H13=0,IF('入力様式1'!H27=0,"",0),'入力様式1'!H13)</f>
      </c>
      <c r="I13" s="139">
        <f>IF('入力様式1'!I13=0,IF('入力様式1'!I27=0,"",0),'入力様式1'!I13)</f>
      </c>
      <c r="J13" s="139">
        <f>IF('入力様式1'!J13=0,IF('入力様式1'!J27=0,"",0),'入力様式1'!J13)</f>
      </c>
      <c r="K13" s="139">
        <f>IF('入力様式1'!K13=0,IF('入力様式1'!K27=0,"",0),'入力様式1'!K13)</f>
      </c>
      <c r="L13" s="139">
        <f>IF('入力様式1'!L13=0,IF('入力様式1'!L27=0,"",0),'入力様式1'!L13)</f>
      </c>
      <c r="M13" s="139">
        <f>IF('入力様式1'!M13=0,IF('入力様式1'!M27=0,"",0),'入力様式1'!M13)</f>
      </c>
      <c r="N13" s="139">
        <f>IF('入力様式1'!N13=0,IF('入力様式1'!N27=0,"",0),'入力様式1'!N13)</f>
      </c>
      <c r="O13" s="139">
        <f>IF('入力様式1'!O13=0,IF('入力様式1'!O27=0,"",0),'入力様式1'!O13)</f>
      </c>
      <c r="P13" s="139">
        <f>IF('入力様式1'!P13=0,IF('入力様式1'!P27=0,"",0),'入力様式1'!P13)</f>
      </c>
      <c r="Q13" s="139">
        <f>IF('入力様式1'!Q13=0,IF('入力様式1'!Q27=0,"",0),'入力様式1'!Q13)</f>
      </c>
      <c r="R13" s="140">
        <f>IF('入力様式1'!R13=0,IF('入力様式1'!R27=0,"",0),'入力様式1'!R13)</f>
      </c>
      <c r="S13" s="45">
        <f t="shared" si="1"/>
        <v>0</v>
      </c>
    </row>
    <row r="14" spans="1:19" ht="13.5">
      <c r="A14" s="215"/>
      <c r="B14" s="218"/>
      <c r="C14" s="42" t="s">
        <v>104</v>
      </c>
      <c r="D14" s="141">
        <f>IF('入力様式1'!D14=0,IF('入力様式1'!D28=0,"",0),'入力様式1'!D14)</f>
      </c>
      <c r="E14" s="142">
        <f>IF('入力様式1'!E14=0,IF('入力様式1'!E28=0,"",0),'入力様式1'!E14)</f>
      </c>
      <c r="F14" s="142">
        <f>IF('入力様式1'!F14=0,IF('入力様式1'!F28=0,"",0),'入力様式1'!F14)</f>
      </c>
      <c r="G14" s="142">
        <f>IF('入力様式1'!G14=0,IF('入力様式1'!G28=0,"",0),'入力様式1'!G14)</f>
      </c>
      <c r="H14" s="142">
        <f>IF('入力様式1'!H14=0,IF('入力様式1'!H28=0,"",0),'入力様式1'!H14)</f>
      </c>
      <c r="I14" s="142">
        <f>IF('入力様式1'!I14=0,IF('入力様式1'!I28=0,"",0),'入力様式1'!I14)</f>
      </c>
      <c r="J14" s="142">
        <f>IF('入力様式1'!J14=0,IF('入力様式1'!J28=0,"",0),'入力様式1'!J14)</f>
      </c>
      <c r="K14" s="142">
        <f>IF('入力様式1'!K14=0,IF('入力様式1'!K28=0,"",0),'入力様式1'!K14)</f>
      </c>
      <c r="L14" s="142">
        <f>IF('入力様式1'!L14=0,IF('入力様式1'!L28=0,"",0),'入力様式1'!L14)</f>
      </c>
      <c r="M14" s="142">
        <f>IF('入力様式1'!M14=0,IF('入力様式1'!M28=0,"",0),'入力様式1'!M14)</f>
      </c>
      <c r="N14" s="142">
        <f>IF('入力様式1'!N14=0,IF('入力様式1'!N28=0,"",0),'入力様式1'!N14)</f>
      </c>
      <c r="O14" s="142">
        <f>IF('入力様式1'!O14=0,IF('入力様式1'!O28=0,"",0),'入力様式1'!O14)</f>
      </c>
      <c r="P14" s="142">
        <f>IF('入力様式1'!P14=0,IF('入力様式1'!P28=0,"",0),'入力様式1'!P14)</f>
      </c>
      <c r="Q14" s="142">
        <f>IF('入力様式1'!Q14=0,IF('入力様式1'!Q28=0,"",0),'入力様式1'!Q14)</f>
      </c>
      <c r="R14" s="143">
        <f>IF('入力様式1'!R14=0,IF('入力様式1'!R28=0,"",0),'入力様式1'!R14)</f>
      </c>
      <c r="S14" s="46">
        <f t="shared" si="1"/>
        <v>0</v>
      </c>
    </row>
    <row r="15" spans="1:19" ht="13.5">
      <c r="A15" s="215"/>
      <c r="B15" s="218"/>
      <c r="C15" s="42" t="s">
        <v>105</v>
      </c>
      <c r="D15" s="141">
        <f>IF('入力様式1'!D15=0,IF('入力様式1'!D29=0,"",0),'入力様式1'!D15)</f>
      </c>
      <c r="E15" s="142">
        <f>IF('入力様式1'!E15=0,IF('入力様式1'!E29=0,"",0),'入力様式1'!E15)</f>
      </c>
      <c r="F15" s="142">
        <f>IF('入力様式1'!F15=0,IF('入力様式1'!F29=0,"",0),'入力様式1'!F15)</f>
      </c>
      <c r="G15" s="142">
        <f>IF('入力様式1'!G15=0,IF('入力様式1'!G29=0,"",0),'入力様式1'!G15)</f>
      </c>
      <c r="H15" s="142">
        <f>IF('入力様式1'!H15=0,IF('入力様式1'!H29=0,"",0),'入力様式1'!H15)</f>
      </c>
      <c r="I15" s="142">
        <f>IF('入力様式1'!I15=0,IF('入力様式1'!I29=0,"",0),'入力様式1'!I15)</f>
      </c>
      <c r="J15" s="142">
        <f>IF('入力様式1'!J15=0,IF('入力様式1'!J29=0,"",0),'入力様式1'!J15)</f>
      </c>
      <c r="K15" s="142">
        <f>IF('入力様式1'!K15=0,IF('入力様式1'!K29=0,"",0),'入力様式1'!K15)</f>
      </c>
      <c r="L15" s="142">
        <f>IF('入力様式1'!L15=0,IF('入力様式1'!L29=0,"",0),'入力様式1'!L15)</f>
      </c>
      <c r="M15" s="142">
        <f>IF('入力様式1'!M15=0,IF('入力様式1'!M29=0,"",0),'入力様式1'!M15)</f>
      </c>
      <c r="N15" s="142">
        <f>IF('入力様式1'!N15=0,IF('入力様式1'!N29=0,"",0),'入力様式1'!N15)</f>
      </c>
      <c r="O15" s="142">
        <f>IF('入力様式1'!O15=0,IF('入力様式1'!O29=0,"",0),'入力様式1'!O15)</f>
      </c>
      <c r="P15" s="142">
        <f>IF('入力様式1'!P15=0,IF('入力様式1'!P29=0,"",0),'入力様式1'!P15)</f>
      </c>
      <c r="Q15" s="142">
        <f>IF('入力様式1'!Q15=0,IF('入力様式1'!Q29=0,"",0),'入力様式1'!Q15)</f>
      </c>
      <c r="R15" s="143">
        <f>IF('入力様式1'!R15=0,IF('入力様式1'!R29=0,"",0),'入力様式1'!R15)</f>
      </c>
      <c r="S15" s="46">
        <f t="shared" si="1"/>
        <v>0</v>
      </c>
    </row>
    <row r="16" spans="1:19" ht="13.5">
      <c r="A16" s="215"/>
      <c r="B16" s="218"/>
      <c r="C16" s="42" t="s">
        <v>106</v>
      </c>
      <c r="D16" s="141">
        <f>IF('入力様式1'!D16=0,IF('入力様式1'!D30=0,"",0),'入力様式1'!D16)</f>
      </c>
      <c r="E16" s="142">
        <f>IF('入力様式1'!E16=0,IF('入力様式1'!E30=0,"",0),'入力様式1'!E16)</f>
      </c>
      <c r="F16" s="142">
        <f>IF('入力様式1'!F16=0,IF('入力様式1'!F30=0,"",0),'入力様式1'!F16)</f>
      </c>
      <c r="G16" s="142">
        <f>IF('入力様式1'!G16=0,IF('入力様式1'!G30=0,"",0),'入力様式1'!G16)</f>
      </c>
      <c r="H16" s="142">
        <f>IF('入力様式1'!H16=0,IF('入力様式1'!H30=0,"",0),'入力様式1'!H16)</f>
      </c>
      <c r="I16" s="142">
        <f>IF('入力様式1'!I16=0,IF('入力様式1'!I30=0,"",0),'入力様式1'!I16)</f>
      </c>
      <c r="J16" s="142">
        <f>IF('入力様式1'!J16=0,IF('入力様式1'!J30=0,"",0),'入力様式1'!J16)</f>
      </c>
      <c r="K16" s="142">
        <f>IF('入力様式1'!K16=0,IF('入力様式1'!K30=0,"",0),'入力様式1'!K16)</f>
      </c>
      <c r="L16" s="142">
        <f>IF('入力様式1'!L16=0,IF('入力様式1'!L30=0,"",0),'入力様式1'!L16)</f>
      </c>
      <c r="M16" s="142">
        <f>IF('入力様式1'!M16=0,IF('入力様式1'!M30=0,"",0),'入力様式1'!M16)</f>
      </c>
      <c r="N16" s="142">
        <f>IF('入力様式1'!N16=0,IF('入力様式1'!N30=0,"",0),'入力様式1'!N16)</f>
      </c>
      <c r="O16" s="142">
        <f>IF('入力様式1'!O16=0,IF('入力様式1'!O30=0,"",0),'入力様式1'!O16)</f>
      </c>
      <c r="P16" s="142">
        <f>IF('入力様式1'!P16=0,IF('入力様式1'!P30=0,"",0),'入力様式1'!P16)</f>
      </c>
      <c r="Q16" s="135">
        <f>IF('入力様式1'!Q16=0,IF('入力様式1'!Q30=0,"",0),'入力様式1'!Q16)</f>
      </c>
      <c r="R16" s="144">
        <f>IF('入力様式1'!R16=0,IF('入力様式1'!R30=0,"",0),'入力様式1'!R16)</f>
      </c>
      <c r="S16" s="46">
        <f t="shared" si="1"/>
        <v>0</v>
      </c>
    </row>
    <row r="17" spans="1:19" ht="14.25" thickBot="1">
      <c r="A17" s="215"/>
      <c r="B17" s="218"/>
      <c r="C17" s="42" t="s">
        <v>107</v>
      </c>
      <c r="D17" s="145">
        <f>IF('入力様式1'!D17=0,IF('入力様式1'!D31=0,"",0),'入力様式1'!D17)</f>
      </c>
      <c r="E17" s="146">
        <f>IF('入力様式1'!E17=0,IF('入力様式1'!E31=0,"",0),'入力様式1'!E17)</f>
      </c>
      <c r="F17" s="146">
        <f>IF('入力様式1'!F17=0,IF('入力様式1'!F31=0,"",0),'入力様式1'!F17)</f>
      </c>
      <c r="G17" s="146">
        <f>IF('入力様式1'!G17=0,IF('入力様式1'!G31=0,"",0),'入力様式1'!G17)</f>
      </c>
      <c r="H17" s="146">
        <f>IF('入力様式1'!H17=0,IF('入力様式1'!H31=0,"",0),'入力様式1'!H17)</f>
      </c>
      <c r="I17" s="146">
        <f>IF('入力様式1'!I17=0,IF('入力様式1'!I31=0,"",0),'入力様式1'!I17)</f>
      </c>
      <c r="J17" s="146">
        <f>IF('入力様式1'!J17=0,IF('入力様式1'!J31=0,"",0),'入力様式1'!J17)</f>
      </c>
      <c r="K17" s="146">
        <f>IF('入力様式1'!K17=0,IF('入力様式1'!K31=0,"",0),'入力様式1'!K17)</f>
      </c>
      <c r="L17" s="146">
        <f>IF('入力様式1'!L17=0,IF('入力様式1'!L31=0,"",0),'入力様式1'!L17)</f>
      </c>
      <c r="M17" s="146">
        <f>IF('入力様式1'!M17=0,IF('入力様式1'!M31=0,"",0),'入力様式1'!M17)</f>
      </c>
      <c r="N17" s="146">
        <f>IF('入力様式1'!N17=0,IF('入力様式1'!N31=0,"",0),'入力様式1'!N17)</f>
      </c>
      <c r="O17" s="146">
        <f>IF('入力様式1'!O17=0,IF('入力様式1'!O31=0,"",0),'入力様式1'!O17)</f>
      </c>
      <c r="P17" s="146">
        <f>IF('入力様式1'!P17=0,IF('入力様式1'!P31=0,"",0),'入力様式1'!P17)</f>
      </c>
      <c r="Q17" s="147">
        <f>IF('入力様式1'!Q17=0,IF('入力様式1'!Q31=0,"",0),'入力様式1'!Q17)</f>
      </c>
      <c r="R17" s="148">
        <f>IF('入力様式1'!R17=0,IF('入力様式1'!R31=0,"",0),'入力様式1'!R17)</f>
      </c>
      <c r="S17" s="49">
        <f t="shared" si="1"/>
        <v>0</v>
      </c>
    </row>
    <row r="18" spans="1:19" ht="13.5">
      <c r="A18" s="213" t="s">
        <v>88</v>
      </c>
      <c r="B18" s="36"/>
      <c r="C18" s="37" t="s">
        <v>202</v>
      </c>
      <c r="D18" s="130">
        <f>IF('入力様式1'!D18=0,IF('入力様式1'!D32=0,"",0),'入力様式1'!D18)</f>
      </c>
      <c r="E18" s="131">
        <f>IF('入力様式1'!E18=0,IF('入力様式1'!E32=0,"",0),'入力様式1'!E18)</f>
      </c>
      <c r="F18" s="131">
        <f>IF('入力様式1'!F18=0,IF('入力様式1'!F32=0,"",0),'入力様式1'!F18)</f>
      </c>
      <c r="G18" s="131">
        <f>IF('入力様式1'!G18=0,IF('入力様式1'!G32=0,"",0),'入力様式1'!G18)</f>
      </c>
      <c r="H18" s="131">
        <f>IF('入力様式1'!H18=0,IF('入力様式1'!H32=0,"",0),'入力様式1'!H18)</f>
      </c>
      <c r="I18" s="131">
        <f>IF('入力様式1'!I18=0,IF('入力様式1'!I32=0,"",0),'入力様式1'!I18)</f>
      </c>
      <c r="J18" s="131">
        <f>IF('入力様式1'!J18=0,IF('入力様式1'!J32=0,"",0),'入力様式1'!J18)</f>
      </c>
      <c r="K18" s="131">
        <f>IF('入力様式1'!K18=0,IF('入力様式1'!K32=0,"",0),'入力様式1'!K18)</f>
      </c>
      <c r="L18" s="131">
        <f>IF('入力様式1'!L18=0,IF('入力様式1'!L32=0,"",0),'入力様式1'!L18)</f>
      </c>
      <c r="M18" s="131">
        <f>IF('入力様式1'!M18=0,IF('入力様式1'!M32=0,"",0),'入力様式1'!M18)</f>
      </c>
      <c r="N18" s="131">
        <f>IF('入力様式1'!N18=0,IF('入力様式1'!N32=0,"",0),'入力様式1'!N18)</f>
      </c>
      <c r="O18" s="131">
        <f>IF('入力様式1'!O18=0,IF('入力様式1'!O32=0,"",0),'入力様式1'!O18)</f>
      </c>
      <c r="P18" s="131">
        <f>IF('入力様式1'!P18=0,IF('入力様式1'!P32=0,"",0),'入力様式1'!P18)</f>
      </c>
      <c r="Q18" s="131">
        <f>IF('入力様式1'!Q18=0,IF('入力様式1'!Q32=0,"",0),'入力様式1'!Q18)</f>
      </c>
      <c r="R18" s="149">
        <f>IF('入力様式1'!R18=0,IF('入力様式1'!R32=0,"",0),'入力様式1'!R18)</f>
      </c>
      <c r="S18" s="48">
        <f t="shared" si="1"/>
        <v>0</v>
      </c>
    </row>
    <row r="19" spans="1:19" ht="13.5" customHeight="1">
      <c r="A19" s="214"/>
      <c r="B19" s="217" t="s">
        <v>46</v>
      </c>
      <c r="C19" s="38" t="s">
        <v>108</v>
      </c>
      <c r="D19" s="132">
        <f>IF('入力様式1'!D19=0,IF('入力様式1'!D33=0,"",0),'入力様式1'!D19)</f>
      </c>
      <c r="E19" s="133">
        <f>IF('入力様式1'!E19=0,IF('入力様式1'!E33=0,"",0),'入力様式1'!E19)</f>
      </c>
      <c r="F19" s="133">
        <f>IF('入力様式1'!F19=0,IF('入力様式1'!F33=0,"",0),'入力様式1'!F19)</f>
      </c>
      <c r="G19" s="133">
        <f>IF('入力様式1'!G19=0,IF('入力様式1'!G33=0,"",0),'入力様式1'!G19)</f>
      </c>
      <c r="H19" s="133">
        <f>IF('入力様式1'!H19=0,IF('入力様式1'!H33=0,"",0),'入力様式1'!H19)</f>
      </c>
      <c r="I19" s="133">
        <f>IF('入力様式1'!I19=0,IF('入力様式1'!I33=0,"",0),'入力様式1'!I19)</f>
      </c>
      <c r="J19" s="133">
        <f>IF('入力様式1'!J19=0,IF('入力様式1'!J33=0,"",0),'入力様式1'!J19)</f>
      </c>
      <c r="K19" s="133">
        <f>IF('入力様式1'!K19=0,IF('入力様式1'!K33=0,"",0),'入力様式1'!K19)</f>
      </c>
      <c r="L19" s="133">
        <f>IF('入力様式1'!L19=0,IF('入力様式1'!L33=0,"",0),'入力様式1'!L19)</f>
      </c>
      <c r="M19" s="133">
        <f>IF('入力様式1'!M19=0,IF('入力様式1'!M33=0,"",0),'入力様式1'!M19)</f>
      </c>
      <c r="N19" s="133">
        <f>IF('入力様式1'!N19=0,IF('入力様式1'!N33=0,"",0),'入力様式1'!N19)</f>
      </c>
      <c r="O19" s="133">
        <f>IF('入力様式1'!O19=0,IF('入力様式1'!O33=0,"",0),'入力様式1'!O19)</f>
      </c>
      <c r="P19" s="133">
        <f>IF('入力様式1'!P19=0,IF('入力様式1'!P33=0,"",0),'入力様式1'!P19)</f>
      </c>
      <c r="Q19" s="133">
        <f>IF('入力様式1'!Q19=0,IF('入力様式1'!Q33=0,"",0),'入力様式1'!Q19)</f>
      </c>
      <c r="R19" s="150">
        <f>IF('入力様式1'!R19=0,IF('入力様式1'!R33=0,"",0),'入力様式1'!R19)</f>
      </c>
      <c r="S19" s="45">
        <f t="shared" si="1"/>
        <v>0</v>
      </c>
    </row>
    <row r="20" spans="1:19" ht="13.5">
      <c r="A20" s="214"/>
      <c r="B20" s="218"/>
      <c r="C20" s="39" t="s">
        <v>109</v>
      </c>
      <c r="D20" s="134">
        <f>IF('入力様式1'!D20=0,IF('入力様式1'!D34=0,"",0),'入力様式1'!D20)</f>
      </c>
      <c r="E20" s="135">
        <f>IF('入力様式1'!E20=0,IF('入力様式1'!E34=0,"",0),'入力様式1'!E20)</f>
      </c>
      <c r="F20" s="135">
        <f>IF('入力様式1'!F20=0,IF('入力様式1'!F34=0,"",0),'入力様式1'!F20)</f>
      </c>
      <c r="G20" s="135">
        <f>IF('入力様式1'!G20=0,IF('入力様式1'!G34=0,"",0),'入力様式1'!G20)</f>
      </c>
      <c r="H20" s="135">
        <f>IF('入力様式1'!H20=0,IF('入力様式1'!H34=0,"",0),'入力様式1'!H20)</f>
      </c>
      <c r="I20" s="135">
        <f>IF('入力様式1'!I20=0,IF('入力様式1'!I34=0,"",0),'入力様式1'!I20)</f>
      </c>
      <c r="J20" s="135">
        <f>IF('入力様式1'!J20=0,IF('入力様式1'!J34=0,"",0),'入力様式1'!J20)</f>
      </c>
      <c r="K20" s="135">
        <f>IF('入力様式1'!K20=0,IF('入力様式1'!K34=0,"",0),'入力様式1'!K20)</f>
      </c>
      <c r="L20" s="135">
        <f>IF('入力様式1'!L20=0,IF('入力様式1'!L34=0,"",0),'入力様式1'!L20)</f>
      </c>
      <c r="M20" s="135">
        <f>IF('入力様式1'!M20=0,IF('入力様式1'!M34=0,"",0),'入力様式1'!M20)</f>
      </c>
      <c r="N20" s="135">
        <f>IF('入力様式1'!N20=0,IF('入力様式1'!N34=0,"",0),'入力様式1'!N20)</f>
      </c>
      <c r="O20" s="135">
        <f>IF('入力様式1'!O20=0,IF('入力様式1'!O34=0,"",0),'入力様式1'!O20)</f>
      </c>
      <c r="P20" s="135">
        <f>IF('入力様式1'!P20=0,IF('入力様式1'!P34=0,"",0),'入力様式1'!P20)</f>
      </c>
      <c r="Q20" s="135">
        <f>IF('入力様式1'!Q20=0,IF('入力様式1'!Q34=0,"",0),'入力様式1'!Q20)</f>
      </c>
      <c r="R20" s="151">
        <f>IF('入力様式1'!R20=0,IF('入力様式1'!R34=0,"",0),'入力様式1'!R20)</f>
      </c>
      <c r="S20" s="46">
        <f t="shared" si="1"/>
        <v>0</v>
      </c>
    </row>
    <row r="21" spans="1:19" ht="13.5">
      <c r="A21" s="214"/>
      <c r="B21" s="218"/>
      <c r="C21" s="39" t="s">
        <v>110</v>
      </c>
      <c r="D21" s="134">
        <f>IF('入力様式1'!D21=0,IF('入力様式1'!D35=0,"",0),'入力様式1'!D21)</f>
      </c>
      <c r="E21" s="135">
        <f>IF('入力様式1'!E21=0,IF('入力様式1'!E35=0,"",0),'入力様式1'!E21)</f>
      </c>
      <c r="F21" s="135">
        <f>IF('入力様式1'!F21=0,IF('入力様式1'!F35=0,"",0),'入力様式1'!F21)</f>
      </c>
      <c r="G21" s="135">
        <f>IF('入力様式1'!G21=0,IF('入力様式1'!G35=0,"",0),'入力様式1'!G21)</f>
      </c>
      <c r="H21" s="135">
        <f>IF('入力様式1'!H21=0,IF('入力様式1'!H35=0,"",0),'入力様式1'!H21)</f>
      </c>
      <c r="I21" s="135">
        <f>IF('入力様式1'!I21=0,IF('入力様式1'!I35=0,"",0),'入力様式1'!I21)</f>
      </c>
      <c r="J21" s="135">
        <f>IF('入力様式1'!J21=0,IF('入力様式1'!J35=0,"",0),'入力様式1'!J21)</f>
      </c>
      <c r="K21" s="135">
        <f>IF('入力様式1'!K21=0,IF('入力様式1'!K35=0,"",0),'入力様式1'!K21)</f>
      </c>
      <c r="L21" s="135">
        <f>IF('入力様式1'!L21=0,IF('入力様式1'!L35=0,"",0),'入力様式1'!L21)</f>
      </c>
      <c r="M21" s="135">
        <f>IF('入力様式1'!M21=0,IF('入力様式1'!M35=0,"",0),'入力様式1'!M21)</f>
      </c>
      <c r="N21" s="135">
        <f>IF('入力様式1'!N21=0,IF('入力様式1'!N35=0,"",0),'入力様式1'!N21)</f>
      </c>
      <c r="O21" s="135">
        <f>IF('入力様式1'!O21=0,IF('入力様式1'!O35=0,"",0),'入力様式1'!O21)</f>
      </c>
      <c r="P21" s="135">
        <f>IF('入力様式1'!P21=0,IF('入力様式1'!P35=0,"",0),'入力様式1'!P21)</f>
      </c>
      <c r="Q21" s="135">
        <f>IF('入力様式1'!Q21=0,IF('入力様式1'!Q35=0,"",0),'入力様式1'!Q21)</f>
      </c>
      <c r="R21" s="151">
        <f>IF('入力様式1'!R21=0,IF('入力様式1'!R35=0,"",0),'入力様式1'!R21)</f>
      </c>
      <c r="S21" s="46">
        <f t="shared" si="1"/>
        <v>0</v>
      </c>
    </row>
    <row r="22" spans="1:19" ht="13.5">
      <c r="A22" s="214"/>
      <c r="B22" s="218"/>
      <c r="C22" s="39" t="s">
        <v>111</v>
      </c>
      <c r="D22" s="134">
        <f>IF('入力様式1'!D22=0,IF('入力様式1'!D36=0,"",0),'入力様式1'!D22)</f>
      </c>
      <c r="E22" s="135">
        <f>IF('入力様式1'!E22=0,IF('入力様式1'!E36=0,"",0),'入力様式1'!E22)</f>
      </c>
      <c r="F22" s="135">
        <f>IF('入力様式1'!F22=0,IF('入力様式1'!F36=0,"",0),'入力様式1'!F22)</f>
      </c>
      <c r="G22" s="135">
        <f>IF('入力様式1'!G22=0,IF('入力様式1'!G36=0,"",0),'入力様式1'!G22)</f>
      </c>
      <c r="H22" s="135">
        <f>IF('入力様式1'!H22=0,IF('入力様式1'!H36=0,"",0),'入力様式1'!H22)</f>
      </c>
      <c r="I22" s="135">
        <f>IF('入力様式1'!I22=0,IF('入力様式1'!I36=0,"",0),'入力様式1'!I22)</f>
      </c>
      <c r="J22" s="135">
        <f>IF('入力様式1'!J22=0,IF('入力様式1'!J36=0,"",0),'入力様式1'!J22)</f>
      </c>
      <c r="K22" s="135">
        <f>IF('入力様式1'!K22=0,IF('入力様式1'!K36=0,"",0),'入力様式1'!K22)</f>
      </c>
      <c r="L22" s="135">
        <f>IF('入力様式1'!L22=0,IF('入力様式1'!L36=0,"",0),'入力様式1'!L22)</f>
      </c>
      <c r="M22" s="135">
        <f>IF('入力様式1'!M22=0,IF('入力様式1'!M36=0,"",0),'入力様式1'!M22)</f>
      </c>
      <c r="N22" s="135">
        <f>IF('入力様式1'!N22=0,IF('入力様式1'!N36=0,"",0),'入力様式1'!N22)</f>
      </c>
      <c r="O22" s="135">
        <f>IF('入力様式1'!O22=0,IF('入力様式1'!O36=0,"",0),'入力様式1'!O22)</f>
      </c>
      <c r="P22" s="135">
        <f>IF('入力様式1'!P22=0,IF('入力様式1'!P36=0,"",0),'入力様式1'!P22)</f>
      </c>
      <c r="Q22" s="135">
        <f>IF('入力様式1'!Q22=0,IF('入力様式1'!Q36=0,"",0),'入力様式1'!Q22)</f>
      </c>
      <c r="R22" s="151">
        <f>IF('入力様式1'!R22=0,IF('入力様式1'!R36=0,"",0),'入力様式1'!R22)</f>
      </c>
      <c r="S22" s="46">
        <f t="shared" si="1"/>
        <v>0</v>
      </c>
    </row>
    <row r="23" spans="1:19" ht="13.5">
      <c r="A23" s="214"/>
      <c r="B23" s="218"/>
      <c r="C23" s="39" t="s">
        <v>99</v>
      </c>
      <c r="D23" s="134">
        <f>IF('入力様式1'!D23=0,IF('入力様式1'!D37=0,"",0),'入力様式1'!D23)</f>
      </c>
      <c r="E23" s="135">
        <f>IF('入力様式1'!E23=0,IF('入力様式1'!E37=0,"",0),'入力様式1'!E23)</f>
      </c>
      <c r="F23" s="135">
        <f>IF('入力様式1'!F23=0,IF('入力様式1'!F37=0,"",0),'入力様式1'!F23)</f>
      </c>
      <c r="G23" s="135">
        <f>IF('入力様式1'!G23=0,IF('入力様式1'!G37=0,"",0),'入力様式1'!G23)</f>
      </c>
      <c r="H23" s="135">
        <f>IF('入力様式1'!H23=0,IF('入力様式1'!H37=0,"",0),'入力様式1'!H23)</f>
      </c>
      <c r="I23" s="135">
        <f>IF('入力様式1'!I23=0,IF('入力様式1'!I37=0,"",0),'入力様式1'!I23)</f>
      </c>
      <c r="J23" s="135">
        <f>IF('入力様式1'!J23=0,IF('入力様式1'!J37=0,"",0),'入力様式1'!J23)</f>
      </c>
      <c r="K23" s="135">
        <f>IF('入力様式1'!K23=0,IF('入力様式1'!K37=0,"",0),'入力様式1'!K23)</f>
      </c>
      <c r="L23" s="135">
        <f>IF('入力様式1'!L23=0,IF('入力様式1'!L37=0,"",0),'入力様式1'!L23)</f>
      </c>
      <c r="M23" s="135">
        <f>IF('入力様式1'!M23=0,IF('入力様式1'!M37=0,"",0),'入力様式1'!M23)</f>
      </c>
      <c r="N23" s="135">
        <f>IF('入力様式1'!N23=0,IF('入力様式1'!N37=0,"",0),'入力様式1'!N23)</f>
      </c>
      <c r="O23" s="135">
        <f>IF('入力様式1'!O23=0,IF('入力様式1'!O37=0,"",0),'入力様式1'!O23)</f>
      </c>
      <c r="P23" s="135">
        <f>IF('入力様式1'!P23=0,IF('入力様式1'!P37=0,"",0),'入力様式1'!P23)</f>
      </c>
      <c r="Q23" s="135">
        <f>IF('入力様式1'!Q23=0,IF('入力様式1'!Q37=0,"",0),'入力様式1'!Q23)</f>
      </c>
      <c r="R23" s="151">
        <f>IF('入力様式1'!R23=0,IF('入力様式1'!R37=0,"",0),'入力様式1'!R23)</f>
      </c>
      <c r="S23" s="46">
        <f t="shared" si="1"/>
        <v>0</v>
      </c>
    </row>
    <row r="24" spans="1:19" ht="13.5">
      <c r="A24" s="214"/>
      <c r="B24" s="218"/>
      <c r="C24" s="39" t="s">
        <v>112</v>
      </c>
      <c r="D24" s="134">
        <f>IF('入力様式1'!D24=0,IF('入力様式1'!D38=0,"",0),'入力様式1'!D24)</f>
      </c>
      <c r="E24" s="135">
        <f>IF('入力様式1'!E24=0,IF('入力様式1'!E38=0,"",0),'入力様式1'!E24)</f>
      </c>
      <c r="F24" s="135">
        <f>IF('入力様式1'!F24=0,IF('入力様式1'!F38=0,"",0),'入力様式1'!F24)</f>
      </c>
      <c r="G24" s="135">
        <f>IF('入力様式1'!G24=0,IF('入力様式1'!G38=0,"",0),'入力様式1'!G24)</f>
      </c>
      <c r="H24" s="135">
        <f>IF('入力様式1'!H24=0,IF('入力様式1'!H38=0,"",0),'入力様式1'!H24)</f>
      </c>
      <c r="I24" s="135">
        <f>IF('入力様式1'!I24=0,IF('入力様式1'!I38=0,"",0),'入力様式1'!I24)</f>
      </c>
      <c r="J24" s="135">
        <f>IF('入力様式1'!J24=0,IF('入力様式1'!J38=0,"",0),'入力様式1'!J24)</f>
      </c>
      <c r="K24" s="135">
        <f>IF('入力様式1'!K24=0,IF('入力様式1'!K38=0,"",0),'入力様式1'!K24)</f>
      </c>
      <c r="L24" s="135">
        <f>IF('入力様式1'!L24=0,IF('入力様式1'!L38=0,"",0),'入力様式1'!L24)</f>
      </c>
      <c r="M24" s="135">
        <f>IF('入力様式1'!M24=0,IF('入力様式1'!M38=0,"",0),'入力様式1'!M24)</f>
      </c>
      <c r="N24" s="135">
        <f>IF('入力様式1'!N24=0,IF('入力様式1'!N38=0,"",0),'入力様式1'!N24)</f>
      </c>
      <c r="O24" s="135">
        <f>IF('入力様式1'!O24=0,IF('入力様式1'!O38=0,"",0),'入力様式1'!O24)</f>
      </c>
      <c r="P24" s="135">
        <f>IF('入力様式1'!P24=0,IF('入力様式1'!P38=0,"",0),'入力様式1'!P24)</f>
      </c>
      <c r="Q24" s="135">
        <f>IF('入力様式1'!Q24=0,IF('入力様式1'!Q38=0,"",0),'入力様式1'!Q24)</f>
      </c>
      <c r="R24" s="151">
        <f>IF('入力様式1'!R24=0,IF('入力様式1'!R38=0,"",0),'入力様式1'!R24)</f>
      </c>
      <c r="S24" s="46">
        <f t="shared" si="1"/>
        <v>0</v>
      </c>
    </row>
    <row r="25" spans="1:19" ht="13.5">
      <c r="A25" s="214"/>
      <c r="B25" s="218"/>
      <c r="C25" s="39" t="s">
        <v>113</v>
      </c>
      <c r="D25" s="134">
        <f>IF('入力様式1'!D25=0,IF('入力様式1'!D39=0,"",0),'入力様式1'!D25)</f>
      </c>
      <c r="E25" s="135">
        <f>IF('入力様式1'!E25=0,IF('入力様式1'!E39=0,"",0),'入力様式1'!E25)</f>
      </c>
      <c r="F25" s="135">
        <f>IF('入力様式1'!F25=0,IF('入力様式1'!F39=0,"",0),'入力様式1'!F25)</f>
      </c>
      <c r="G25" s="135">
        <f>IF('入力様式1'!G25=0,IF('入力様式1'!G39=0,"",0),'入力様式1'!G25)</f>
      </c>
      <c r="H25" s="135">
        <f>IF('入力様式1'!H25=0,IF('入力様式1'!H39=0,"",0),'入力様式1'!H25)</f>
      </c>
      <c r="I25" s="135">
        <f>IF('入力様式1'!I25=0,IF('入力様式1'!I39=0,"",0),'入力様式1'!I25)</f>
      </c>
      <c r="J25" s="135">
        <f>IF('入力様式1'!J25=0,IF('入力様式1'!J39=0,"",0),'入力様式1'!J25)</f>
      </c>
      <c r="K25" s="135">
        <f>IF('入力様式1'!K25=0,IF('入力様式1'!K39=0,"",0),'入力様式1'!K25)</f>
      </c>
      <c r="L25" s="135">
        <f>IF('入力様式1'!L25=0,IF('入力様式1'!L39=0,"",0),'入力様式1'!L25)</f>
      </c>
      <c r="M25" s="135">
        <f>IF('入力様式1'!M25=0,IF('入力様式1'!M39=0,"",0),'入力様式1'!M25)</f>
      </c>
      <c r="N25" s="135">
        <f>IF('入力様式1'!N25=0,IF('入力様式1'!N39=0,"",0),'入力様式1'!N25)</f>
      </c>
      <c r="O25" s="135">
        <f>IF('入力様式1'!O25=0,IF('入力様式1'!O39=0,"",0),'入力様式1'!O25)</f>
      </c>
      <c r="P25" s="135">
        <f>IF('入力様式1'!P25=0,IF('入力様式1'!P39=0,"",0),'入力様式1'!P25)</f>
      </c>
      <c r="Q25" s="135">
        <f>IF('入力様式1'!Q25=0,IF('入力様式1'!Q39=0,"",0),'入力様式1'!Q25)</f>
      </c>
      <c r="R25" s="151">
        <f>IF('入力様式1'!R25=0,IF('入力様式1'!R39=0,"",0),'入力様式1'!R25)</f>
      </c>
      <c r="S25" s="46">
        <f t="shared" si="1"/>
        <v>0</v>
      </c>
    </row>
    <row r="26" spans="1:19" ht="13.5">
      <c r="A26" s="214"/>
      <c r="B26" s="219"/>
      <c r="C26" s="40" t="s">
        <v>114</v>
      </c>
      <c r="D26" s="136">
        <f>IF('入力様式1'!D26=0,IF('入力様式1'!D40=0,"",0),'入力様式1'!D26)</f>
      </c>
      <c r="E26" s="137">
        <f>IF('入力様式1'!E26=0,IF('入力様式1'!E40=0,"",0),'入力様式1'!E26)</f>
      </c>
      <c r="F26" s="137">
        <f>IF('入力様式1'!F26=0,IF('入力様式1'!F40=0,"",0),'入力様式1'!F26)</f>
      </c>
      <c r="G26" s="137">
        <f>IF('入力様式1'!G26=0,IF('入力様式1'!G40=0,"",0),'入力様式1'!G26)</f>
      </c>
      <c r="H26" s="137">
        <f>IF('入力様式1'!H26=0,IF('入力様式1'!H40=0,"",0),'入力様式1'!H26)</f>
      </c>
      <c r="I26" s="137">
        <f>IF('入力様式1'!I26=0,IF('入力様式1'!I40=0,"",0),'入力様式1'!I26)</f>
      </c>
      <c r="J26" s="137">
        <f>IF('入力様式1'!J26=0,IF('入力様式1'!J40=0,"",0),'入力様式1'!J26)</f>
      </c>
      <c r="K26" s="137">
        <f>IF('入力様式1'!K26=0,IF('入力様式1'!K40=0,"",0),'入力様式1'!K26)</f>
      </c>
      <c r="L26" s="137">
        <f>IF('入力様式1'!L26=0,IF('入力様式1'!L40=0,"",0),'入力様式1'!L26)</f>
      </c>
      <c r="M26" s="137">
        <f>IF('入力様式1'!M26=0,IF('入力様式1'!M40=0,"",0),'入力様式1'!M26)</f>
      </c>
      <c r="N26" s="137">
        <f>IF('入力様式1'!N26=0,IF('入力様式1'!N40=0,"",0),'入力様式1'!N26)</f>
      </c>
      <c r="O26" s="137">
        <f>IF('入力様式1'!O26=0,IF('入力様式1'!O40=0,"",0),'入力様式1'!O26)</f>
      </c>
      <c r="P26" s="137">
        <f>IF('入力様式1'!P26=0,IF('入力様式1'!P40=0,"",0),'入力様式1'!P26)</f>
      </c>
      <c r="Q26" s="137">
        <f>IF('入力様式1'!Q26=0,IF('入力様式1'!Q40=0,"",0),'入力様式1'!Q26)</f>
      </c>
      <c r="R26" s="152">
        <f>IF('入力様式1'!R26=0,IF('入力様式1'!R40=0,"",0),'入力様式1'!R26)</f>
      </c>
      <c r="S26" s="47">
        <f t="shared" si="1"/>
        <v>0</v>
      </c>
    </row>
    <row r="27" spans="1:19" ht="13.5">
      <c r="A27" s="215"/>
      <c r="B27" s="217" t="s">
        <v>87</v>
      </c>
      <c r="C27" s="41" t="s">
        <v>103</v>
      </c>
      <c r="D27" s="138">
        <f>IF('入力様式1'!D27=0,IF('入力様式1'!D41=0,"",0),'入力様式1'!D27)</f>
      </c>
      <c r="E27" s="139">
        <f>IF('入力様式1'!E27=0,IF('入力様式1'!E41=0,"",0),'入力様式1'!E27)</f>
      </c>
      <c r="F27" s="139">
        <f>IF('入力様式1'!F27=0,IF('入力様式1'!F41=0,"",0),'入力様式1'!F27)</f>
      </c>
      <c r="G27" s="139">
        <f>IF('入力様式1'!G27=0,IF('入力様式1'!G41=0,"",0),'入力様式1'!G27)</f>
      </c>
      <c r="H27" s="139">
        <f>IF('入力様式1'!H27=0,IF('入力様式1'!H41=0,"",0),'入力様式1'!H27)</f>
      </c>
      <c r="I27" s="139">
        <f>IF('入力様式1'!I27=0,IF('入力様式1'!I41=0,"",0),'入力様式1'!I27)</f>
      </c>
      <c r="J27" s="139">
        <f>IF('入力様式1'!J27=0,IF('入力様式1'!J41=0,"",0),'入力様式1'!J27)</f>
      </c>
      <c r="K27" s="139">
        <f>IF('入力様式1'!K27=0,IF('入力様式1'!K41=0,"",0),'入力様式1'!K27)</f>
      </c>
      <c r="L27" s="139">
        <f>IF('入力様式1'!L27=0,IF('入力様式1'!L41=0,"",0),'入力様式1'!L27)</f>
      </c>
      <c r="M27" s="139">
        <f>IF('入力様式1'!M27=0,IF('入力様式1'!M41=0,"",0),'入力様式1'!M27)</f>
      </c>
      <c r="N27" s="139">
        <f>IF('入力様式1'!N27=0,IF('入力様式1'!N41=0,"",0),'入力様式1'!N27)</f>
      </c>
      <c r="O27" s="139">
        <f>IF('入力様式1'!O27=0,IF('入力様式1'!O41=0,"",0),'入力様式1'!O27)</f>
      </c>
      <c r="P27" s="139">
        <f>IF('入力様式1'!P27=0,IF('入力様式1'!P41=0,"",0),'入力様式1'!P27)</f>
      </c>
      <c r="Q27" s="139">
        <f>IF('入力様式1'!Q27=0,IF('入力様式1'!Q41=0,"",0),'入力様式1'!Q27)</f>
      </c>
      <c r="R27" s="140">
        <f>IF('入力様式1'!R27=0,IF('入力様式1'!R41=0,"",0),'入力様式1'!R27)</f>
      </c>
      <c r="S27" s="45">
        <f t="shared" si="1"/>
        <v>0</v>
      </c>
    </row>
    <row r="28" spans="1:19" ht="13.5">
      <c r="A28" s="215"/>
      <c r="B28" s="218"/>
      <c r="C28" s="42" t="s">
        <v>104</v>
      </c>
      <c r="D28" s="141">
        <f>IF('入力様式1'!D28=0,IF('入力様式1'!D42=0,"",0),'入力様式1'!D28)</f>
      </c>
      <c r="E28" s="142">
        <f>IF('入力様式1'!E28=0,IF('入力様式1'!E42=0,"",0),'入力様式1'!E28)</f>
      </c>
      <c r="F28" s="142">
        <f>IF('入力様式1'!F28=0,IF('入力様式1'!F42=0,"",0),'入力様式1'!F28)</f>
      </c>
      <c r="G28" s="142">
        <f>IF('入力様式1'!G28=0,IF('入力様式1'!G42=0,"",0),'入力様式1'!G28)</f>
      </c>
      <c r="H28" s="142">
        <f>IF('入力様式1'!H28=0,IF('入力様式1'!H42=0,"",0),'入力様式1'!H28)</f>
      </c>
      <c r="I28" s="142">
        <f>IF('入力様式1'!I28=0,IF('入力様式1'!I42=0,"",0),'入力様式1'!I28)</f>
      </c>
      <c r="J28" s="142">
        <f>IF('入力様式1'!J28=0,IF('入力様式1'!J42=0,"",0),'入力様式1'!J28)</f>
      </c>
      <c r="K28" s="142">
        <f>IF('入力様式1'!K28=0,IF('入力様式1'!K42=0,"",0),'入力様式1'!K28)</f>
      </c>
      <c r="L28" s="142">
        <f>IF('入力様式1'!L28=0,IF('入力様式1'!L42=0,"",0),'入力様式1'!L28)</f>
      </c>
      <c r="M28" s="142">
        <f>IF('入力様式1'!M28=0,IF('入力様式1'!M42=0,"",0),'入力様式1'!M28)</f>
      </c>
      <c r="N28" s="142">
        <f>IF('入力様式1'!N28=0,IF('入力様式1'!N42=0,"",0),'入力様式1'!N28)</f>
      </c>
      <c r="O28" s="142">
        <f>IF('入力様式1'!O28=0,IF('入力様式1'!O42=0,"",0),'入力様式1'!O28)</f>
      </c>
      <c r="P28" s="142">
        <f>IF('入力様式1'!P28=0,IF('入力様式1'!P42=0,"",0),'入力様式1'!P28)</f>
      </c>
      <c r="Q28" s="142">
        <f>IF('入力様式1'!Q28=0,IF('入力様式1'!Q42=0,"",0),'入力様式1'!Q28)</f>
      </c>
      <c r="R28" s="143">
        <f>IF('入力様式1'!R28=0,IF('入力様式1'!R42=0,"",0),'入力様式1'!R28)</f>
      </c>
      <c r="S28" s="46">
        <f t="shared" si="1"/>
        <v>0</v>
      </c>
    </row>
    <row r="29" spans="1:19" ht="13.5">
      <c r="A29" s="215"/>
      <c r="B29" s="218"/>
      <c r="C29" s="42" t="s">
        <v>105</v>
      </c>
      <c r="D29" s="141">
        <f>IF('入力様式1'!D29=0,IF('入力様式1'!D43=0,"",0),'入力様式1'!D29)</f>
      </c>
      <c r="E29" s="142">
        <f>IF('入力様式1'!E29=0,IF('入力様式1'!E43=0,"",0),'入力様式1'!E29)</f>
      </c>
      <c r="F29" s="142">
        <f>IF('入力様式1'!F29=0,IF('入力様式1'!F43=0,"",0),'入力様式1'!F29)</f>
      </c>
      <c r="G29" s="142">
        <f>IF('入力様式1'!G29=0,IF('入力様式1'!G43=0,"",0),'入力様式1'!G29)</f>
      </c>
      <c r="H29" s="142">
        <f>IF('入力様式1'!H29=0,IF('入力様式1'!H43=0,"",0),'入力様式1'!H29)</f>
      </c>
      <c r="I29" s="142">
        <f>IF('入力様式1'!I29=0,IF('入力様式1'!I43=0,"",0),'入力様式1'!I29)</f>
      </c>
      <c r="J29" s="142">
        <f>IF('入力様式1'!J29=0,IF('入力様式1'!J43=0,"",0),'入力様式1'!J29)</f>
      </c>
      <c r="K29" s="142">
        <f>IF('入力様式1'!K29=0,IF('入力様式1'!K43=0,"",0),'入力様式1'!K29)</f>
      </c>
      <c r="L29" s="142">
        <f>IF('入力様式1'!L29=0,IF('入力様式1'!L43=0,"",0),'入力様式1'!L29)</f>
      </c>
      <c r="M29" s="142">
        <f>IF('入力様式1'!M29=0,IF('入力様式1'!M43=0,"",0),'入力様式1'!M29)</f>
      </c>
      <c r="N29" s="142">
        <f>IF('入力様式1'!N29=0,IF('入力様式1'!N43=0,"",0),'入力様式1'!N29)</f>
      </c>
      <c r="O29" s="142">
        <f>IF('入力様式1'!O29=0,IF('入力様式1'!O43=0,"",0),'入力様式1'!O29)</f>
      </c>
      <c r="P29" s="142">
        <f>IF('入力様式1'!P29=0,IF('入力様式1'!P43=0,"",0),'入力様式1'!P29)</f>
      </c>
      <c r="Q29" s="142">
        <f>IF('入力様式1'!Q29=0,IF('入力様式1'!Q43=0,"",0),'入力様式1'!Q29)</f>
      </c>
      <c r="R29" s="143">
        <f>IF('入力様式1'!R29=0,IF('入力様式1'!R43=0,"",0),'入力様式1'!R29)</f>
      </c>
      <c r="S29" s="46">
        <f t="shared" si="1"/>
        <v>0</v>
      </c>
    </row>
    <row r="30" spans="1:19" ht="13.5">
      <c r="A30" s="215"/>
      <c r="B30" s="218"/>
      <c r="C30" s="42" t="s">
        <v>106</v>
      </c>
      <c r="D30" s="141">
        <f>IF('入力様式1'!D30=0,IF('入力様式1'!D44=0,"",0),'入力様式1'!D30)</f>
      </c>
      <c r="E30" s="142">
        <f>IF('入力様式1'!E30=0,IF('入力様式1'!E44=0,"",0),'入力様式1'!E30)</f>
      </c>
      <c r="F30" s="142">
        <f>IF('入力様式1'!F30=0,IF('入力様式1'!F44=0,"",0),'入力様式1'!F30)</f>
      </c>
      <c r="G30" s="142">
        <f>IF('入力様式1'!G30=0,IF('入力様式1'!G44=0,"",0),'入力様式1'!G30)</f>
      </c>
      <c r="H30" s="142">
        <f>IF('入力様式1'!H30=0,IF('入力様式1'!H44=0,"",0),'入力様式1'!H30)</f>
      </c>
      <c r="I30" s="142">
        <f>IF('入力様式1'!I30=0,IF('入力様式1'!I44=0,"",0),'入力様式1'!I30)</f>
      </c>
      <c r="J30" s="142">
        <f>IF('入力様式1'!J30=0,IF('入力様式1'!J44=0,"",0),'入力様式1'!J30)</f>
      </c>
      <c r="K30" s="142">
        <f>IF('入力様式1'!K30=0,IF('入力様式1'!K44=0,"",0),'入力様式1'!K30)</f>
      </c>
      <c r="L30" s="142">
        <f>IF('入力様式1'!L30=0,IF('入力様式1'!L44=0,"",0),'入力様式1'!L30)</f>
      </c>
      <c r="M30" s="142">
        <f>IF('入力様式1'!M30=0,IF('入力様式1'!M44=0,"",0),'入力様式1'!M30)</f>
      </c>
      <c r="N30" s="142">
        <f>IF('入力様式1'!N30=0,IF('入力様式1'!N44=0,"",0),'入力様式1'!N30)</f>
      </c>
      <c r="O30" s="142">
        <f>IF('入力様式1'!O30=0,IF('入力様式1'!O44=0,"",0),'入力様式1'!O30)</f>
      </c>
      <c r="P30" s="142">
        <f>IF('入力様式1'!P30=0,IF('入力様式1'!P44=0,"",0),'入力様式1'!P30)</f>
      </c>
      <c r="Q30" s="135">
        <f>IF('入力様式1'!Q30=0,IF('入力様式1'!Q44=0,"",0),'入力様式1'!Q30)</f>
      </c>
      <c r="R30" s="144">
        <f>IF('入力様式1'!R30=0,IF('入力様式1'!R44=0,"",0),'入力様式1'!R30)</f>
      </c>
      <c r="S30" s="46">
        <f t="shared" si="1"/>
        <v>0</v>
      </c>
    </row>
    <row r="31" spans="1:19" ht="14.25" thickBot="1">
      <c r="A31" s="216"/>
      <c r="B31" s="220"/>
      <c r="C31" s="43" t="s">
        <v>107</v>
      </c>
      <c r="D31" s="145">
        <f>IF('入力様式1'!D31=0,IF('入力様式1'!D45=0,"",0),'入力様式1'!D31)</f>
      </c>
      <c r="E31" s="146">
        <f>IF('入力様式1'!E31=0,IF('入力様式1'!E45=0,"",0),'入力様式1'!E31)</f>
      </c>
      <c r="F31" s="146">
        <f>IF('入力様式1'!F31=0,IF('入力様式1'!F45=0,"",0),'入力様式1'!F31)</f>
      </c>
      <c r="G31" s="146">
        <f>IF('入力様式1'!G31=0,IF('入力様式1'!G45=0,"",0),'入力様式1'!G31)</f>
      </c>
      <c r="H31" s="146">
        <f>IF('入力様式1'!H31=0,IF('入力様式1'!H45=0,"",0),'入力様式1'!H31)</f>
      </c>
      <c r="I31" s="146">
        <f>IF('入力様式1'!I31=0,IF('入力様式1'!I45=0,"",0),'入力様式1'!I31)</f>
      </c>
      <c r="J31" s="146">
        <f>IF('入力様式1'!J31=0,IF('入力様式1'!J45=0,"",0),'入力様式1'!J31)</f>
      </c>
      <c r="K31" s="146">
        <f>IF('入力様式1'!K31=0,IF('入力様式1'!K45=0,"",0),'入力様式1'!K31)</f>
      </c>
      <c r="L31" s="146">
        <f>IF('入力様式1'!L31=0,IF('入力様式1'!L45=0,"",0),'入力様式1'!L31)</f>
      </c>
      <c r="M31" s="146">
        <f>IF('入力様式1'!M31=0,IF('入力様式1'!M45=0,"",0),'入力様式1'!M31)</f>
      </c>
      <c r="N31" s="146">
        <f>IF('入力様式1'!N31=0,IF('入力様式1'!N45=0,"",0),'入力様式1'!N31)</f>
      </c>
      <c r="O31" s="146">
        <f>IF('入力様式1'!O31=0,IF('入力様式1'!O45=0,"",0),'入力様式1'!O31)</f>
      </c>
      <c r="P31" s="146">
        <f>IF('入力様式1'!P31=0,IF('入力様式1'!P45=0,"",0),'入力様式1'!P31)</f>
      </c>
      <c r="Q31" s="147">
        <f>IF('入力様式1'!Q31=0,IF('入力様式1'!Q45=0,"",0),'入力様式1'!Q31)</f>
      </c>
      <c r="R31" s="148">
        <f>IF('入力様式1'!R31=0,IF('入力様式1'!R45=0,"",0),'入力様式1'!R31)</f>
      </c>
      <c r="S31" s="49">
        <f t="shared" si="1"/>
        <v>0</v>
      </c>
    </row>
  </sheetData>
  <sheetProtection password="CC6F" sheet="1"/>
  <mergeCells count="9">
    <mergeCell ref="A18:A31"/>
    <mergeCell ref="B19:B26"/>
    <mergeCell ref="B27:B31"/>
    <mergeCell ref="A1:B1"/>
    <mergeCell ref="A2:B2"/>
    <mergeCell ref="A3:B3"/>
    <mergeCell ref="A4:A17"/>
    <mergeCell ref="B5:B12"/>
    <mergeCell ref="B13:B17"/>
  </mergeCells>
  <dataValidations count="1">
    <dataValidation allowBlank="1" showInputMessage="1" showErrorMessage="1" imeMode="hiragana" sqref="C1:C31"/>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2:L48"/>
  <sheetViews>
    <sheetView view="pageBreakPreview" zoomScale="60" zoomScaleNormal="70" workbookViewId="0" topLeftCell="A31">
      <selection activeCell="A2" sqref="A2"/>
    </sheetView>
  </sheetViews>
  <sheetFormatPr defaultColWidth="9.00390625" defaultRowHeight="13.5"/>
  <cols>
    <col min="1" max="1" width="1.75390625" style="0" customWidth="1"/>
    <col min="2" max="2" width="6.25390625" style="0" customWidth="1"/>
    <col min="3" max="4" width="10.00390625" style="0" customWidth="1"/>
    <col min="5" max="5" width="28.375" style="0" customWidth="1"/>
    <col min="6" max="7" width="34.375" style="0" customWidth="1"/>
  </cols>
  <sheetData>
    <row r="1" ht="5.25" customHeight="1"/>
    <row r="2" spans="2:7" ht="18.75">
      <c r="B2" s="294" t="s">
        <v>12</v>
      </c>
      <c r="C2" s="295"/>
      <c r="D2" s="295"/>
      <c r="E2" s="295"/>
      <c r="F2" s="295"/>
      <c r="G2" s="295"/>
    </row>
    <row r="3" spans="2:7" ht="19.5" thickBot="1">
      <c r="B3" s="5"/>
      <c r="C3" s="6"/>
      <c r="D3" s="6"/>
      <c r="E3" s="6"/>
      <c r="F3" s="6"/>
      <c r="G3" s="6"/>
    </row>
    <row r="4" spans="2:7" ht="30" customHeight="1" thickBot="1">
      <c r="B4" s="307" t="s">
        <v>178</v>
      </c>
      <c r="C4" s="308"/>
      <c r="D4" s="308"/>
      <c r="E4" s="308"/>
      <c r="F4" s="308"/>
      <c r="G4" s="309"/>
    </row>
    <row r="5" spans="2:7" ht="2.25" customHeight="1">
      <c r="B5" s="8"/>
      <c r="C5" s="304"/>
      <c r="D5" s="305"/>
      <c r="E5" s="305"/>
      <c r="F5" s="305"/>
      <c r="G5" s="306"/>
    </row>
    <row r="6" spans="2:7" ht="20.25" customHeight="1">
      <c r="B6" s="296"/>
      <c r="C6" s="299" t="s">
        <v>94</v>
      </c>
      <c r="D6" s="300"/>
      <c r="E6" s="300"/>
      <c r="F6" s="300"/>
      <c r="G6" s="301"/>
    </row>
    <row r="7" spans="2:7" ht="20.25" customHeight="1">
      <c r="B7" s="297"/>
      <c r="C7" s="300"/>
      <c r="D7" s="300"/>
      <c r="E7" s="300"/>
      <c r="F7" s="300"/>
      <c r="G7" s="301"/>
    </row>
    <row r="8" spans="2:7" ht="20.25" customHeight="1">
      <c r="B8" s="297"/>
      <c r="C8" s="300"/>
      <c r="D8" s="300"/>
      <c r="E8" s="300"/>
      <c r="F8" s="300"/>
      <c r="G8" s="301"/>
    </row>
    <row r="9" spans="2:7" ht="20.25" customHeight="1">
      <c r="B9" s="297"/>
      <c r="C9" s="300"/>
      <c r="D9" s="300"/>
      <c r="E9" s="300"/>
      <c r="F9" s="300"/>
      <c r="G9" s="301"/>
    </row>
    <row r="10" spans="2:7" ht="20.25" customHeight="1">
      <c r="B10" s="297"/>
      <c r="C10" s="300"/>
      <c r="D10" s="300"/>
      <c r="E10" s="300"/>
      <c r="F10" s="300"/>
      <c r="G10" s="301"/>
    </row>
    <row r="11" spans="2:7" ht="20.25" customHeight="1">
      <c r="B11" s="297"/>
      <c r="C11" s="300"/>
      <c r="D11" s="300"/>
      <c r="E11" s="300"/>
      <c r="F11" s="300"/>
      <c r="G11" s="301"/>
    </row>
    <row r="12" spans="2:7" ht="20.25" customHeight="1">
      <c r="B12" s="297"/>
      <c r="C12" s="300"/>
      <c r="D12" s="300"/>
      <c r="E12" s="300"/>
      <c r="F12" s="300"/>
      <c r="G12" s="301"/>
    </row>
    <row r="13" spans="2:7" ht="20.25" customHeight="1">
      <c r="B13" s="297"/>
      <c r="C13" s="300"/>
      <c r="D13" s="300"/>
      <c r="E13" s="300"/>
      <c r="F13" s="300"/>
      <c r="G13" s="301"/>
    </row>
    <row r="14" spans="2:7" ht="20.25" customHeight="1">
      <c r="B14" s="297"/>
      <c r="C14" s="300"/>
      <c r="D14" s="300"/>
      <c r="E14" s="300"/>
      <c r="F14" s="300"/>
      <c r="G14" s="301"/>
    </row>
    <row r="15" spans="2:7" ht="20.25" customHeight="1">
      <c r="B15" s="297"/>
      <c r="C15" s="300"/>
      <c r="D15" s="300"/>
      <c r="E15" s="300"/>
      <c r="F15" s="300"/>
      <c r="G15" s="301"/>
    </row>
    <row r="16" spans="2:7" ht="20.25" customHeight="1">
      <c r="B16" s="297"/>
      <c r="C16" s="300"/>
      <c r="D16" s="300"/>
      <c r="E16" s="300"/>
      <c r="F16" s="300"/>
      <c r="G16" s="301"/>
    </row>
    <row r="17" spans="2:7" ht="20.25" customHeight="1">
      <c r="B17" s="297"/>
      <c r="C17" s="300"/>
      <c r="D17" s="300"/>
      <c r="E17" s="300"/>
      <c r="F17" s="300"/>
      <c r="G17" s="301"/>
    </row>
    <row r="18" spans="2:7" ht="20.25" customHeight="1" thickBot="1">
      <c r="B18" s="298"/>
      <c r="C18" s="302"/>
      <c r="D18" s="302"/>
      <c r="E18" s="302"/>
      <c r="F18" s="302"/>
      <c r="G18" s="303"/>
    </row>
    <row r="19" spans="2:7" ht="30" customHeight="1" thickBot="1">
      <c r="B19" s="307" t="s">
        <v>174</v>
      </c>
      <c r="C19" s="308"/>
      <c r="D19" s="308"/>
      <c r="E19" s="308"/>
      <c r="F19" s="308"/>
      <c r="G19" s="309"/>
    </row>
    <row r="20" spans="2:7" ht="37.5" customHeight="1" thickBot="1">
      <c r="B20" s="296"/>
      <c r="C20" s="307" t="s">
        <v>13</v>
      </c>
      <c r="D20" s="309"/>
      <c r="E20" s="315" t="s">
        <v>232</v>
      </c>
      <c r="F20" s="316"/>
      <c r="G20" s="317"/>
    </row>
    <row r="21" spans="2:12" ht="42" customHeight="1" thickBot="1">
      <c r="B21" s="296"/>
      <c r="C21" s="310"/>
      <c r="D21" s="311"/>
      <c r="E21" s="3" t="s">
        <v>179</v>
      </c>
      <c r="F21" s="2" t="str">
        <f>IF(COUNTIF('別紙３'!D1:R1,TRUE)&gt;2,"別紙３のとおり",IF(ISNA(MATCH(MAX('別紙３'!D4:R4),'別紙３'!D4:R4,0)),"別紙３のとおり",INDEX('別紙３'!D2:R31,2,MATCH(MAX('別紙３'!D4:R4),'別紙３'!D4:R4,0))))</f>
        <v>別紙３のとおり</v>
      </c>
      <c r="G21" s="129">
        <f>IF(COUNTIF('別紙３'!D1:R1,TRUE)=2,IF(COUNTIF('別紙３'!D2:R2,2)=1,INDEX('別紙３'!D2:R4,2,MATCH(2,'別紙３'!D2:R2,0)),INDEX('別紙３'!D3:R4,1,MATCH(MIN('別紙３'!D4:R4),'別紙３'!D4:R4,0))),IF(COUNTIF('別紙３'!D1:R1,TRUE)=1,"-",""))</f>
      </c>
    </row>
    <row r="22" spans="2:7" ht="37.5" customHeight="1" thickBot="1">
      <c r="B22" s="296"/>
      <c r="C22" s="310"/>
      <c r="D22" s="311"/>
      <c r="E22" s="3" t="s">
        <v>14</v>
      </c>
      <c r="F22" s="4" t="str">
        <f>IF(F21="別紙３のとおり","t",MAX('別紙３'!D4:R4)&amp;" t")</f>
        <v>t</v>
      </c>
      <c r="G22" s="4" t="str">
        <f>IF(COUNTIF('別紙３'!D4:R4,"")=13,MIN('別紙３'!D4:R4)&amp;" t","t")</f>
        <v>t</v>
      </c>
    </row>
    <row r="23" spans="2:7" ht="7.5" customHeight="1">
      <c r="B23" s="296"/>
      <c r="C23" s="310"/>
      <c r="D23" s="311"/>
      <c r="E23" s="324" t="s">
        <v>18</v>
      </c>
      <c r="F23" s="325"/>
      <c r="G23" s="326"/>
    </row>
    <row r="24" spans="2:7" ht="12.75" customHeight="1">
      <c r="B24" s="296"/>
      <c r="C24" s="310"/>
      <c r="D24" s="311"/>
      <c r="E24" s="327"/>
      <c r="F24" s="299"/>
      <c r="G24" s="328"/>
    </row>
    <row r="25" spans="2:11" ht="26.25" customHeight="1">
      <c r="B25" s="296"/>
      <c r="C25" s="310"/>
      <c r="D25" s="311"/>
      <c r="E25" s="327">
        <f>IF(LEN('入力様式2'!B2)&gt;1,'入力様式2'!B2,"")</f>
      </c>
      <c r="F25" s="299"/>
      <c r="G25" s="328"/>
      <c r="K25" s="50"/>
    </row>
    <row r="26" spans="2:7" ht="21.75" customHeight="1">
      <c r="B26" s="296"/>
      <c r="C26" s="310"/>
      <c r="D26" s="311"/>
      <c r="E26" s="327"/>
      <c r="F26" s="299"/>
      <c r="G26" s="328"/>
    </row>
    <row r="27" spans="2:7" ht="26.25" customHeight="1">
      <c r="B27" s="296"/>
      <c r="C27" s="310"/>
      <c r="D27" s="311"/>
      <c r="E27" s="327"/>
      <c r="F27" s="299"/>
      <c r="G27" s="328"/>
    </row>
    <row r="28" spans="2:7" ht="26.25" customHeight="1">
      <c r="B28" s="296"/>
      <c r="C28" s="310"/>
      <c r="D28" s="311"/>
      <c r="E28" s="327"/>
      <c r="F28" s="299"/>
      <c r="G28" s="328"/>
    </row>
    <row r="29" spans="2:7" ht="28.5" customHeight="1" thickBot="1">
      <c r="B29" s="296"/>
      <c r="C29" s="312"/>
      <c r="D29" s="313"/>
      <c r="E29" s="329"/>
      <c r="F29" s="330"/>
      <c r="G29" s="331"/>
    </row>
    <row r="30" spans="2:7" ht="37.5" customHeight="1" thickBot="1">
      <c r="B30" s="296"/>
      <c r="C30" s="307" t="s">
        <v>15</v>
      </c>
      <c r="D30" s="309"/>
      <c r="E30" s="332" t="s">
        <v>16</v>
      </c>
      <c r="F30" s="333"/>
      <c r="G30" s="334"/>
    </row>
    <row r="31" spans="2:7" ht="42" customHeight="1" thickBot="1">
      <c r="B31" s="296"/>
      <c r="C31" s="310"/>
      <c r="D31" s="311"/>
      <c r="E31" s="3" t="s">
        <v>179</v>
      </c>
      <c r="F31" s="2" t="str">
        <f>F21</f>
        <v>別紙３のとおり</v>
      </c>
      <c r="G31" s="2">
        <f>G21</f>
      </c>
    </row>
    <row r="32" spans="2:7" ht="37.5" customHeight="1" thickBot="1">
      <c r="B32" s="296"/>
      <c r="C32" s="310"/>
      <c r="D32" s="311"/>
      <c r="E32" s="3" t="s">
        <v>14</v>
      </c>
      <c r="F32" s="4" t="str">
        <f>IF(AND(LEN(F31)&gt;1,F31&lt;&gt;"別紙３のとおり"),SUM(IF(ISNUMBER(HLOOKUP(F31,'別紙３'!$D$3:$R$31,16,FALSE)),HLOOKUP(F31,'別紙３'!$D$3:$R$31,16,FALSE),0),)&amp;" t","t")</f>
        <v>t</v>
      </c>
      <c r="G32" s="4" t="str">
        <f>IF(LEN(G31)&gt;1,SUM(IF(ISNUMBER(HLOOKUP(G31,'別紙３'!$D$3:$R$31,16,FALSE)),HLOOKUP(G31,'別紙３'!$D$3:$R$31,16,FALSE),0),)&amp;" t","t")</f>
        <v>t</v>
      </c>
    </row>
    <row r="33" spans="2:7" ht="7.5" customHeight="1">
      <c r="B33" s="296"/>
      <c r="C33" s="310"/>
      <c r="D33" s="311"/>
      <c r="E33" s="324" t="s">
        <v>17</v>
      </c>
      <c r="F33" s="325"/>
      <c r="G33" s="326"/>
    </row>
    <row r="34" spans="2:7" ht="12.75" customHeight="1">
      <c r="B34" s="296"/>
      <c r="C34" s="310"/>
      <c r="D34" s="311"/>
      <c r="E34" s="327"/>
      <c r="F34" s="299"/>
      <c r="G34" s="328"/>
    </row>
    <row r="35" spans="2:7" ht="26.25" customHeight="1">
      <c r="B35" s="296"/>
      <c r="C35" s="310"/>
      <c r="D35" s="311"/>
      <c r="E35" s="327">
        <f>IF(LEN('入力様式2'!H2)&gt;1,'入力様式2'!H2,"")</f>
      </c>
      <c r="F35" s="299"/>
      <c r="G35" s="328"/>
    </row>
    <row r="36" spans="2:7" ht="26.25" customHeight="1">
      <c r="B36" s="296"/>
      <c r="C36" s="310"/>
      <c r="D36" s="311"/>
      <c r="E36" s="327"/>
      <c r="F36" s="299"/>
      <c r="G36" s="328"/>
    </row>
    <row r="37" spans="2:7" ht="21.75" customHeight="1">
      <c r="B37" s="296"/>
      <c r="C37" s="310"/>
      <c r="D37" s="311"/>
      <c r="E37" s="327"/>
      <c r="F37" s="299"/>
      <c r="G37" s="328"/>
    </row>
    <row r="38" spans="2:7" ht="26.25" customHeight="1">
      <c r="B38" s="296"/>
      <c r="C38" s="310"/>
      <c r="D38" s="311"/>
      <c r="E38" s="327"/>
      <c r="F38" s="299"/>
      <c r="G38" s="328"/>
    </row>
    <row r="39" spans="2:7" ht="28.5" customHeight="1" thickBot="1">
      <c r="B39" s="314"/>
      <c r="C39" s="312"/>
      <c r="D39" s="313"/>
      <c r="E39" s="329"/>
      <c r="F39" s="330"/>
      <c r="G39" s="331"/>
    </row>
    <row r="40" spans="2:7" ht="30" customHeight="1" thickBot="1">
      <c r="B40" s="307" t="s">
        <v>175</v>
      </c>
      <c r="C40" s="308"/>
      <c r="D40" s="308"/>
      <c r="E40" s="308"/>
      <c r="F40" s="308"/>
      <c r="G40" s="309"/>
    </row>
    <row r="41" spans="2:7" ht="7.5" customHeight="1">
      <c r="B41" s="8"/>
      <c r="C41" s="318" t="s">
        <v>13</v>
      </c>
      <c r="D41" s="319"/>
      <c r="E41" s="324" t="s">
        <v>176</v>
      </c>
      <c r="F41" s="325"/>
      <c r="G41" s="326"/>
    </row>
    <row r="42" spans="2:7" ht="17.25" customHeight="1">
      <c r="B42" s="296"/>
      <c r="C42" s="320"/>
      <c r="D42" s="321"/>
      <c r="E42" s="327"/>
      <c r="F42" s="299"/>
      <c r="G42" s="328"/>
    </row>
    <row r="43" spans="2:7" ht="42.75" customHeight="1">
      <c r="B43" s="296"/>
      <c r="C43" s="320"/>
      <c r="D43" s="321"/>
      <c r="E43" s="327">
        <f>IF(LEN('入力様式2'!B9)&gt;1,'入力様式2'!B9,"")</f>
      </c>
      <c r="F43" s="299"/>
      <c r="G43" s="328"/>
    </row>
    <row r="44" spans="2:7" ht="42.75" customHeight="1" thickBot="1">
      <c r="B44" s="296"/>
      <c r="C44" s="322"/>
      <c r="D44" s="323"/>
      <c r="E44" s="329"/>
      <c r="F44" s="330"/>
      <c r="G44" s="331"/>
    </row>
    <row r="45" spans="2:7" ht="7.5" customHeight="1">
      <c r="B45" s="296"/>
      <c r="C45" s="318" t="s">
        <v>15</v>
      </c>
      <c r="D45" s="319"/>
      <c r="E45" s="324" t="s">
        <v>177</v>
      </c>
      <c r="F45" s="325"/>
      <c r="G45" s="326"/>
    </row>
    <row r="46" spans="2:7" ht="17.25" customHeight="1">
      <c r="B46" s="296"/>
      <c r="C46" s="320"/>
      <c r="D46" s="321"/>
      <c r="E46" s="327"/>
      <c r="F46" s="299"/>
      <c r="G46" s="328"/>
    </row>
    <row r="47" spans="2:7" ht="42.75" customHeight="1">
      <c r="B47" s="296"/>
      <c r="C47" s="320"/>
      <c r="D47" s="321"/>
      <c r="E47" s="327">
        <f>IF(LEN('入力様式2'!H9)&gt;1,'入力様式2'!H9,"")</f>
      </c>
      <c r="F47" s="299"/>
      <c r="G47" s="328"/>
    </row>
    <row r="48" spans="2:7" ht="42.75" customHeight="1" thickBot="1">
      <c r="B48" s="314"/>
      <c r="C48" s="322"/>
      <c r="D48" s="323"/>
      <c r="E48" s="329"/>
      <c r="F48" s="330"/>
      <c r="G48" s="331"/>
    </row>
  </sheetData>
  <sheetProtection password="CC6F" sheet="1"/>
  <mergeCells count="23">
    <mergeCell ref="E47:G48"/>
    <mergeCell ref="E33:G34"/>
    <mergeCell ref="E35:G39"/>
    <mergeCell ref="E30:G30"/>
    <mergeCell ref="E25:G29"/>
    <mergeCell ref="E23:G24"/>
    <mergeCell ref="B42:B48"/>
    <mergeCell ref="B19:G19"/>
    <mergeCell ref="B20:B39"/>
    <mergeCell ref="C20:D29"/>
    <mergeCell ref="E20:G20"/>
    <mergeCell ref="C41:D44"/>
    <mergeCell ref="C45:D48"/>
    <mergeCell ref="E41:G42"/>
    <mergeCell ref="E45:G46"/>
    <mergeCell ref="E43:G44"/>
    <mergeCell ref="B2:G2"/>
    <mergeCell ref="B6:B18"/>
    <mergeCell ref="C6:G18"/>
    <mergeCell ref="C5:G5"/>
    <mergeCell ref="B4:G4"/>
    <mergeCell ref="B40:G40"/>
    <mergeCell ref="C30:D39"/>
  </mergeCells>
  <printOptions/>
  <pageMargins left="0.75" right="0.75" top="1" bottom="1" header="0.512" footer="0.512"/>
  <pageSetup fitToHeight="1" fitToWidth="1" horizontalDpi="1200" verticalDpi="1200" orientation="portrait" paperSize="9" scale="67"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B2:G47"/>
  <sheetViews>
    <sheetView view="pageBreakPreview" zoomScale="60" zoomScaleNormal="70" zoomScalePageLayoutView="0" workbookViewId="0" topLeftCell="A1">
      <selection activeCell="A2" sqref="A2"/>
    </sheetView>
  </sheetViews>
  <sheetFormatPr defaultColWidth="9.00390625" defaultRowHeight="13.5"/>
  <cols>
    <col min="1" max="1" width="1.75390625" style="0" customWidth="1"/>
    <col min="2" max="2" width="6.25390625" style="0" customWidth="1"/>
    <col min="3" max="4" width="10.00390625" style="0" customWidth="1"/>
    <col min="5" max="7" width="33.75390625" style="0" customWidth="1"/>
  </cols>
  <sheetData>
    <row r="1" ht="5.25" customHeight="1"/>
    <row r="2" spans="2:7" ht="18.75">
      <c r="B2" s="294" t="s">
        <v>19</v>
      </c>
      <c r="C2" s="295"/>
      <c r="D2" s="295"/>
      <c r="E2" s="295"/>
      <c r="F2" s="295"/>
      <c r="G2" s="295"/>
    </row>
    <row r="3" spans="2:7" ht="18.75" customHeight="1" thickBot="1">
      <c r="B3" s="5"/>
      <c r="C3" s="7"/>
      <c r="D3" s="7"/>
      <c r="E3" s="7"/>
      <c r="F3" s="7"/>
      <c r="G3" s="7"/>
    </row>
    <row r="4" spans="2:7" ht="30" customHeight="1" thickBot="1">
      <c r="B4" s="307" t="s">
        <v>180</v>
      </c>
      <c r="C4" s="308"/>
      <c r="D4" s="308"/>
      <c r="E4" s="308"/>
      <c r="F4" s="308"/>
      <c r="G4" s="309"/>
    </row>
    <row r="5" spans="2:7" ht="37.5" customHeight="1" thickBot="1">
      <c r="B5" s="296"/>
      <c r="C5" s="307" t="s">
        <v>13</v>
      </c>
      <c r="D5" s="341"/>
      <c r="E5" s="315" t="s">
        <v>233</v>
      </c>
      <c r="F5" s="316"/>
      <c r="G5" s="317"/>
    </row>
    <row r="6" spans="2:7" ht="42" customHeight="1" thickBot="1">
      <c r="B6" s="296"/>
      <c r="C6" s="310"/>
      <c r="D6" s="342"/>
      <c r="E6" s="3" t="s">
        <v>156</v>
      </c>
      <c r="F6" s="2" t="str">
        <f>'第２面'!F21</f>
        <v>別紙３のとおり</v>
      </c>
      <c r="G6" s="2">
        <f>'第２面'!G21</f>
      </c>
    </row>
    <row r="7" spans="2:7" ht="26.25" customHeight="1">
      <c r="B7" s="296"/>
      <c r="C7" s="310"/>
      <c r="D7" s="342"/>
      <c r="E7" s="337" t="s">
        <v>181</v>
      </c>
      <c r="F7" s="335" t="str">
        <f>IF(AND(LEN(F6)&gt;1,F6&lt;&gt;"別紙３のとおり"),SUM(IF(ISNUMBER(HLOOKUP(F6,'別紙３'!$D$3:$R$31,3,FALSE)),HLOOKUP(F6,'別紙３'!$D$3:$R$31,3,FALSE),0),IF(ISNUMBER(HLOOKUP(F6,'別紙３'!$D$3:$R$31,9,FALSE)),HLOOKUP(F6,'別紙３'!$D$3:$R$31,9,FALSE),0))&amp;" t","t")</f>
        <v>t</v>
      </c>
      <c r="G7" s="335" t="str">
        <f>IF(LEN(G6)&gt;1,SUM(IF(ISNUMBER(HLOOKUP(G6,'別紙３'!$D$3:$R$31,3,FALSE)),HLOOKUP(G6,'別紙３'!$D$3:$R$31,3,FALSE),0),IF(ISNUMBER(HLOOKUP(G6,'別紙３'!$D$3:$R$31,9,FALSE)),HLOOKUP(G6,'別紙３'!$D$3:$R$31,9,FALSE),0))&amp;" t","t")</f>
        <v>t</v>
      </c>
    </row>
    <row r="8" spans="2:7" ht="29.25" customHeight="1" thickBot="1">
      <c r="B8" s="296"/>
      <c r="C8" s="310"/>
      <c r="D8" s="342"/>
      <c r="E8" s="338"/>
      <c r="F8" s="336"/>
      <c r="G8" s="336"/>
    </row>
    <row r="9" spans="2:7" ht="7.5" customHeight="1">
      <c r="B9" s="296"/>
      <c r="C9" s="310"/>
      <c r="D9" s="342"/>
      <c r="E9" s="324" t="s">
        <v>20</v>
      </c>
      <c r="F9" s="325"/>
      <c r="G9" s="326"/>
    </row>
    <row r="10" spans="2:7" ht="17.25" customHeight="1">
      <c r="B10" s="296"/>
      <c r="C10" s="310"/>
      <c r="D10" s="342"/>
      <c r="E10" s="327"/>
      <c r="F10" s="299"/>
      <c r="G10" s="328"/>
    </row>
    <row r="11" spans="2:7" ht="23.25" customHeight="1">
      <c r="B11" s="296"/>
      <c r="C11" s="310"/>
      <c r="D11" s="342"/>
      <c r="E11" s="327">
        <f>IF(LEN('入力様式2'!B13)&gt;1,'入力様式2'!B13,"")</f>
      </c>
      <c r="F11" s="299"/>
      <c r="G11" s="328"/>
    </row>
    <row r="12" spans="2:7" ht="23.25" customHeight="1">
      <c r="B12" s="296"/>
      <c r="C12" s="310"/>
      <c r="D12" s="342"/>
      <c r="E12" s="327"/>
      <c r="F12" s="299"/>
      <c r="G12" s="328"/>
    </row>
    <row r="13" spans="2:7" ht="26.25" customHeight="1" thickBot="1">
      <c r="B13" s="296"/>
      <c r="C13" s="312"/>
      <c r="D13" s="343"/>
      <c r="E13" s="329"/>
      <c r="F13" s="330"/>
      <c r="G13" s="331"/>
    </row>
    <row r="14" spans="2:7" ht="37.5" customHeight="1" thickBot="1">
      <c r="B14" s="296"/>
      <c r="C14" s="307" t="s">
        <v>15</v>
      </c>
      <c r="D14" s="341"/>
      <c r="E14" s="332" t="s">
        <v>16</v>
      </c>
      <c r="F14" s="333"/>
      <c r="G14" s="334"/>
    </row>
    <row r="15" spans="2:7" ht="42" customHeight="1" thickBot="1">
      <c r="B15" s="296"/>
      <c r="C15" s="310"/>
      <c r="D15" s="342"/>
      <c r="E15" s="3" t="s">
        <v>156</v>
      </c>
      <c r="F15" s="2" t="str">
        <f>'第２面'!F21</f>
        <v>別紙３のとおり</v>
      </c>
      <c r="G15" s="2">
        <f>'第２面'!G21</f>
      </c>
    </row>
    <row r="16" spans="2:7" ht="22.5" customHeight="1">
      <c r="B16" s="296"/>
      <c r="C16" s="310"/>
      <c r="D16" s="342"/>
      <c r="E16" s="337" t="s">
        <v>184</v>
      </c>
      <c r="F16" s="335" t="str">
        <f>IF(AND(LEN(F6)&gt;1,F6&lt;&gt;"別紙３のとおり"),SUM(IF(ISNUMBER(HLOOKUP(F6,'別紙３'!$D$3:$R$31,17,FALSE)),HLOOKUP(F6,'別紙３'!$D$3:$R$31,17,FALSE),0),IF(ISNUMBER(HLOOKUP(F6,'別紙３'!$D$3:$R$31,23,FALSE)),HLOOKUP(F6,'別紙３'!$D$3:$R$31,23,FALSE),0))&amp;" t","t")</f>
        <v>t</v>
      </c>
      <c r="G16" s="335" t="str">
        <f>IF(LEN(G6)&gt;1,SUM(IF(ISNUMBER(HLOOKUP(G6,'別紙３'!$D$3:$R$31,17,FALSE)),HLOOKUP(G6,'別紙３'!$D$3:$R$31,17,FALSE),0),IF(ISNUMBER(HLOOKUP(G6,'別紙３'!$D$3:$R$31,23,FALSE)),HLOOKUP(G6,'別紙３'!$D$3:$R$31,23,FALSE),0))&amp;" t","t")</f>
        <v>t</v>
      </c>
    </row>
    <row r="17" spans="2:7" ht="31.5" customHeight="1" thickBot="1">
      <c r="B17" s="296"/>
      <c r="C17" s="310"/>
      <c r="D17" s="342"/>
      <c r="E17" s="338"/>
      <c r="F17" s="339"/>
      <c r="G17" s="339"/>
    </row>
    <row r="18" spans="2:7" ht="7.5" customHeight="1">
      <c r="B18" s="296"/>
      <c r="C18" s="310"/>
      <c r="D18" s="342"/>
      <c r="E18" s="324" t="s">
        <v>17</v>
      </c>
      <c r="F18" s="325"/>
      <c r="G18" s="326"/>
    </row>
    <row r="19" spans="2:7" ht="17.25" customHeight="1">
      <c r="B19" s="296"/>
      <c r="C19" s="310"/>
      <c r="D19" s="342"/>
      <c r="E19" s="327"/>
      <c r="F19" s="299"/>
      <c r="G19" s="328"/>
    </row>
    <row r="20" spans="2:7" ht="17.25" customHeight="1">
      <c r="B20" s="296"/>
      <c r="C20" s="310"/>
      <c r="D20" s="342"/>
      <c r="E20" s="327">
        <f>IF(LEN('入力様式2'!H13)&gt;1,'入力様式2'!H13,"")</f>
      </c>
      <c r="F20" s="299"/>
      <c r="G20" s="328"/>
    </row>
    <row r="21" spans="2:7" ht="21.75" customHeight="1">
      <c r="B21" s="296"/>
      <c r="C21" s="310"/>
      <c r="D21" s="342"/>
      <c r="E21" s="327"/>
      <c r="F21" s="299"/>
      <c r="G21" s="328"/>
    </row>
    <row r="22" spans="2:7" ht="26.25" customHeight="1" thickBot="1">
      <c r="B22" s="314"/>
      <c r="C22" s="312"/>
      <c r="D22" s="343"/>
      <c r="E22" s="329"/>
      <c r="F22" s="330"/>
      <c r="G22" s="331"/>
    </row>
    <row r="23" spans="2:7" ht="30" customHeight="1" thickBot="1">
      <c r="B23" s="307" t="s">
        <v>182</v>
      </c>
      <c r="C23" s="308"/>
      <c r="D23" s="308"/>
      <c r="E23" s="308"/>
      <c r="F23" s="308"/>
      <c r="G23" s="309"/>
    </row>
    <row r="24" spans="2:7" ht="37.5" customHeight="1" thickBot="1">
      <c r="B24" s="296"/>
      <c r="C24" s="307" t="s">
        <v>13</v>
      </c>
      <c r="D24" s="341"/>
      <c r="E24" s="315" t="s">
        <v>234</v>
      </c>
      <c r="F24" s="316"/>
      <c r="G24" s="317"/>
    </row>
    <row r="25" spans="2:7" ht="42" customHeight="1" thickBot="1">
      <c r="B25" s="296"/>
      <c r="C25" s="310"/>
      <c r="D25" s="342"/>
      <c r="E25" s="3" t="s">
        <v>156</v>
      </c>
      <c r="F25" s="2" t="str">
        <f>'第２面'!F21</f>
        <v>別紙３のとおり</v>
      </c>
      <c r="G25" s="2">
        <f>'第２面'!G21</f>
      </c>
    </row>
    <row r="26" spans="2:7" ht="22.5" customHeight="1">
      <c r="B26" s="296"/>
      <c r="C26" s="310"/>
      <c r="D26" s="342"/>
      <c r="E26" s="337" t="s">
        <v>185</v>
      </c>
      <c r="F26" s="335" t="str">
        <f>IF(AND(LEN(F6)&gt;1,F6&lt;&gt;"別紙３のとおり"),SUM(IF(ISNUMBER(HLOOKUP(F6,'別紙３'!$D$3:$R$31,6,FALSE)),HLOOKUP(F6,'別紙３'!$D$3:$R$31,6,FALSE),0),)&amp;" t","t")</f>
        <v>t</v>
      </c>
      <c r="G26" s="335" t="str">
        <f>IF(LEN(G6)&gt;1,SUM(IF(ISNUMBER(HLOOKUP(G6,'別紙３'!$D$3:$R$31,6,FALSE)),HLOOKUP(G6,'別紙３'!$D$3:$R$31,6,FALSE),0),0)&amp;" t","t")</f>
        <v>t</v>
      </c>
    </row>
    <row r="27" spans="2:7" ht="31.5" customHeight="1" thickBot="1">
      <c r="B27" s="296"/>
      <c r="C27" s="310"/>
      <c r="D27" s="342"/>
      <c r="E27" s="338"/>
      <c r="F27" s="339"/>
      <c r="G27" s="339"/>
    </row>
    <row r="28" spans="2:7" ht="30" customHeight="1">
      <c r="B28" s="296"/>
      <c r="C28" s="310"/>
      <c r="D28" s="342"/>
      <c r="E28" s="337" t="s">
        <v>183</v>
      </c>
      <c r="F28" s="335" t="str">
        <f>IF(AND(LEN(F6)&gt;1,F6&lt;&gt;"別紙３のとおり"),SUM(IF(ISNUMBER(HLOOKUP(F6,'別紙３'!$D$3:$R$31,8,FALSE)),HLOOKUP(F6,'別紙３'!$D$3:$R$31,8,FALSE),0),0)&amp;" t","t")</f>
        <v>t</v>
      </c>
      <c r="G28" s="335" t="str">
        <f>IF(LEN(G6)&gt;1,SUM(IF(ISNUMBER(HLOOKUP(G6,'別紙３'!$D$3:$R$31,8,FALSE)),HLOOKUP(G6,'別紙３'!$D$3:$R$31,8,FALSE),0),0)&amp;" t","t")</f>
        <v>t</v>
      </c>
    </row>
    <row r="29" spans="2:7" ht="30" customHeight="1" thickBot="1">
      <c r="B29" s="296"/>
      <c r="C29" s="310"/>
      <c r="D29" s="342"/>
      <c r="E29" s="340"/>
      <c r="F29" s="339"/>
      <c r="G29" s="339"/>
    </row>
    <row r="30" spans="2:7" ht="7.5" customHeight="1">
      <c r="B30" s="296"/>
      <c r="C30" s="310"/>
      <c r="D30" s="342"/>
      <c r="E30" s="324" t="s">
        <v>20</v>
      </c>
      <c r="F30" s="325"/>
      <c r="G30" s="326"/>
    </row>
    <row r="31" spans="2:7" ht="18" customHeight="1">
      <c r="B31" s="296"/>
      <c r="C31" s="310"/>
      <c r="D31" s="342"/>
      <c r="E31" s="327"/>
      <c r="F31" s="299"/>
      <c r="G31" s="328"/>
    </row>
    <row r="32" spans="2:7" ht="16.5" customHeight="1">
      <c r="B32" s="296"/>
      <c r="C32" s="310"/>
      <c r="D32" s="342"/>
      <c r="E32" s="327">
        <f>IF(LEN('入力様式2'!B17)&gt;1,'入力様式2'!B17,"")</f>
      </c>
      <c r="F32" s="299"/>
      <c r="G32" s="328"/>
    </row>
    <row r="33" spans="2:7" ht="25.5" customHeight="1">
      <c r="B33" s="296"/>
      <c r="C33" s="310"/>
      <c r="D33" s="342"/>
      <c r="E33" s="327"/>
      <c r="F33" s="299"/>
      <c r="G33" s="328"/>
    </row>
    <row r="34" spans="2:7" ht="21" customHeight="1">
      <c r="B34" s="296"/>
      <c r="C34" s="310"/>
      <c r="D34" s="342"/>
      <c r="E34" s="327"/>
      <c r="F34" s="299"/>
      <c r="G34" s="328"/>
    </row>
    <row r="35" spans="2:7" ht="25.5" customHeight="1" thickBot="1">
      <c r="B35" s="296"/>
      <c r="C35" s="312"/>
      <c r="D35" s="343"/>
      <c r="E35" s="329"/>
      <c r="F35" s="330"/>
      <c r="G35" s="331"/>
    </row>
    <row r="36" spans="2:7" ht="37.5" customHeight="1" thickBot="1">
      <c r="B36" s="296"/>
      <c r="C36" s="307" t="s">
        <v>15</v>
      </c>
      <c r="D36" s="341"/>
      <c r="E36" s="332" t="s">
        <v>21</v>
      </c>
      <c r="F36" s="333"/>
      <c r="G36" s="334"/>
    </row>
    <row r="37" spans="2:7" ht="42" customHeight="1" thickBot="1">
      <c r="B37" s="296"/>
      <c r="C37" s="310"/>
      <c r="D37" s="342"/>
      <c r="E37" s="3" t="s">
        <v>156</v>
      </c>
      <c r="F37" s="2" t="str">
        <f>'第２面'!F21</f>
        <v>別紙３のとおり</v>
      </c>
      <c r="G37" s="2">
        <f>'第２面'!G21</f>
      </c>
    </row>
    <row r="38" spans="2:7" ht="22.5" customHeight="1">
      <c r="B38" s="296"/>
      <c r="C38" s="310"/>
      <c r="D38" s="342"/>
      <c r="E38" s="337" t="s">
        <v>187</v>
      </c>
      <c r="F38" s="335" t="str">
        <f>IF(AND(LEN(F6)&gt;1,F6&lt;&gt;"別紙３のとおり"),SUM(IF(ISNUMBER(HLOOKUP(F6,'別紙３'!$D$3:$R$31,20,FALSE)),HLOOKUP(F6,'別紙３'!$D$3:$R$31,20,FALSE),0),0)&amp;" t","t")</f>
        <v>t</v>
      </c>
      <c r="G38" s="335" t="str">
        <f>IF(LEN(G6)&gt;1,SUM(IF(ISNUMBER(HLOOKUP(G6,'別紙３'!$D$3:$R$31,20,FALSE)),HLOOKUP(G6,'別紙３'!$D$3:$R$31,20,FALSE),0),0)&amp;" t","t")</f>
        <v>t</v>
      </c>
    </row>
    <row r="39" spans="2:7" ht="31.5" customHeight="1" thickBot="1">
      <c r="B39" s="296"/>
      <c r="C39" s="310"/>
      <c r="D39" s="342"/>
      <c r="E39" s="338"/>
      <c r="F39" s="339"/>
      <c r="G39" s="339"/>
    </row>
    <row r="40" spans="2:7" ht="30" customHeight="1">
      <c r="B40" s="296"/>
      <c r="C40" s="310"/>
      <c r="D40" s="342"/>
      <c r="E40" s="337" t="s">
        <v>186</v>
      </c>
      <c r="F40" s="335" t="str">
        <f>IF(AND(LEN(F6)&gt;1,F6&lt;&gt;"別紙３のとおり"),SUM(IF(ISNUMBER(HLOOKUP(F6,'別紙３'!$D$3:$R$31,22,FALSE)),HLOOKUP(F6,'別紙３'!$D$3:$R$31,22,FALSE),0),0)&amp;" t","t")</f>
        <v>t</v>
      </c>
      <c r="G40" s="335" t="str">
        <f>IF(LEN(G6)&gt;1,SUM(IF(ISNUMBER(HLOOKUP(G6,'別紙３'!$D$3:$R$31,22,FALSE)),HLOOKUP(G6,'別紙３'!$D$3:$R$31,22,FALSE),0),0)&amp;" t","t")</f>
        <v>t</v>
      </c>
    </row>
    <row r="41" spans="2:7" ht="30" customHeight="1" thickBot="1">
      <c r="B41" s="296"/>
      <c r="C41" s="310"/>
      <c r="D41" s="342"/>
      <c r="E41" s="338"/>
      <c r="F41" s="339"/>
      <c r="G41" s="339"/>
    </row>
    <row r="42" spans="2:7" ht="7.5" customHeight="1">
      <c r="B42" s="296"/>
      <c r="C42" s="310"/>
      <c r="D42" s="342"/>
      <c r="E42" s="324" t="s">
        <v>17</v>
      </c>
      <c r="F42" s="325"/>
      <c r="G42" s="326"/>
    </row>
    <row r="43" spans="2:7" ht="18" customHeight="1">
      <c r="B43" s="296"/>
      <c r="C43" s="310"/>
      <c r="D43" s="342"/>
      <c r="E43" s="327"/>
      <c r="F43" s="299"/>
      <c r="G43" s="328"/>
    </row>
    <row r="44" spans="2:7" ht="16.5" customHeight="1">
      <c r="B44" s="296"/>
      <c r="C44" s="310"/>
      <c r="D44" s="342"/>
      <c r="E44" s="327">
        <f>IF(LEN('入力様式2'!H17)&gt;1,'入力様式2'!H17,"")</f>
      </c>
      <c r="F44" s="299"/>
      <c r="G44" s="328"/>
    </row>
    <row r="45" spans="2:7" ht="21" customHeight="1">
      <c r="B45" s="296"/>
      <c r="C45" s="310"/>
      <c r="D45" s="342"/>
      <c r="E45" s="327"/>
      <c r="F45" s="299"/>
      <c r="G45" s="328"/>
    </row>
    <row r="46" spans="2:7" ht="25.5" customHeight="1">
      <c r="B46" s="296"/>
      <c r="C46" s="310"/>
      <c r="D46" s="342"/>
      <c r="E46" s="327"/>
      <c r="F46" s="299"/>
      <c r="G46" s="328"/>
    </row>
    <row r="47" spans="2:7" ht="25.5" customHeight="1" thickBot="1">
      <c r="B47" s="314"/>
      <c r="C47" s="312"/>
      <c r="D47" s="343"/>
      <c r="E47" s="329"/>
      <c r="F47" s="330"/>
      <c r="G47" s="331"/>
    </row>
  </sheetData>
  <sheetProtection password="CC6F" sheet="1"/>
  <mergeCells count="39">
    <mergeCell ref="E42:G43"/>
    <mergeCell ref="E44:G47"/>
    <mergeCell ref="C14:D22"/>
    <mergeCell ref="C24:D35"/>
    <mergeCell ref="C36:D47"/>
    <mergeCell ref="E38:E39"/>
    <mergeCell ref="E36:G36"/>
    <mergeCell ref="G16:G17"/>
    <mergeCell ref="E20:G22"/>
    <mergeCell ref="E18:G19"/>
    <mergeCell ref="B2:G2"/>
    <mergeCell ref="E28:E29"/>
    <mergeCell ref="E7:E8"/>
    <mergeCell ref="E40:E41"/>
    <mergeCell ref="C5:D13"/>
    <mergeCell ref="F40:F41"/>
    <mergeCell ref="G40:G41"/>
    <mergeCell ref="G38:G39"/>
    <mergeCell ref="B23:G23"/>
    <mergeCell ref="B24:B47"/>
    <mergeCell ref="F28:F29"/>
    <mergeCell ref="G28:G29"/>
    <mergeCell ref="F38:F39"/>
    <mergeCell ref="F26:F27"/>
    <mergeCell ref="G26:G27"/>
    <mergeCell ref="E24:G24"/>
    <mergeCell ref="E26:E27"/>
    <mergeCell ref="E30:G31"/>
    <mergeCell ref="E32:G35"/>
    <mergeCell ref="B4:G4"/>
    <mergeCell ref="B5:B22"/>
    <mergeCell ref="E5:G5"/>
    <mergeCell ref="F7:F8"/>
    <mergeCell ref="G7:G8"/>
    <mergeCell ref="E14:G14"/>
    <mergeCell ref="E16:E17"/>
    <mergeCell ref="F16:F17"/>
    <mergeCell ref="E9:G10"/>
    <mergeCell ref="E11:G13"/>
  </mergeCells>
  <printOptions/>
  <pageMargins left="0.75" right="0.75" top="1" bottom="1" header="0.512" footer="0.512"/>
  <pageSetup fitToHeight="1" fitToWidth="1"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B2:H41"/>
  <sheetViews>
    <sheetView view="pageBreakPreview" zoomScale="60" zoomScaleNormal="70" zoomScalePageLayoutView="0" workbookViewId="0" topLeftCell="A1">
      <selection activeCell="A2" sqref="A2"/>
    </sheetView>
  </sheetViews>
  <sheetFormatPr defaultColWidth="9.00390625" defaultRowHeight="13.5"/>
  <cols>
    <col min="1" max="1" width="1.75390625" style="0" customWidth="1"/>
    <col min="2" max="2" width="6.25390625" style="0" customWidth="1"/>
    <col min="3" max="4" width="10.00390625" style="0" customWidth="1"/>
    <col min="5" max="5" width="5.00390625" style="0" customWidth="1"/>
    <col min="6" max="6" width="33.75390625" style="0" customWidth="1"/>
    <col min="7" max="8" width="35.00390625" style="0" customWidth="1"/>
  </cols>
  <sheetData>
    <row r="1" ht="5.25" customHeight="1"/>
    <row r="2" spans="2:8" ht="18.75">
      <c r="B2" s="294" t="s">
        <v>22</v>
      </c>
      <c r="C2" s="295"/>
      <c r="D2" s="295"/>
      <c r="E2" s="295"/>
      <c r="F2" s="295"/>
      <c r="G2" s="295"/>
      <c r="H2" s="295"/>
    </row>
    <row r="3" spans="2:8" ht="18.75" customHeight="1" thickBot="1">
      <c r="B3" s="5"/>
      <c r="C3" s="7"/>
      <c r="D3" s="7"/>
      <c r="E3" s="7"/>
      <c r="F3" s="7"/>
      <c r="G3" s="7"/>
      <c r="H3" s="7"/>
    </row>
    <row r="4" spans="2:8" ht="30" customHeight="1" thickBot="1">
      <c r="B4" s="307" t="s">
        <v>188</v>
      </c>
      <c r="C4" s="308"/>
      <c r="D4" s="308"/>
      <c r="E4" s="308"/>
      <c r="F4" s="308"/>
      <c r="G4" s="308"/>
      <c r="H4" s="309"/>
    </row>
    <row r="5" spans="2:8" ht="37.5" customHeight="1" thickBot="1">
      <c r="B5" s="296"/>
      <c r="C5" s="307" t="s">
        <v>13</v>
      </c>
      <c r="D5" s="341"/>
      <c r="E5" s="315" t="s">
        <v>233</v>
      </c>
      <c r="F5" s="316"/>
      <c r="G5" s="316"/>
      <c r="H5" s="317"/>
    </row>
    <row r="6" spans="2:8" ht="42" customHeight="1" thickBot="1">
      <c r="B6" s="296"/>
      <c r="C6" s="310"/>
      <c r="D6" s="342"/>
      <c r="E6" s="344" t="s">
        <v>192</v>
      </c>
      <c r="F6" s="345"/>
      <c r="G6" s="1" t="str">
        <f>'第２面'!F21</f>
        <v>別紙３のとおり</v>
      </c>
      <c r="H6" s="1">
        <f>'第２面'!G21</f>
      </c>
    </row>
    <row r="7" spans="2:8" ht="26.25" customHeight="1">
      <c r="B7" s="296"/>
      <c r="C7" s="310"/>
      <c r="D7" s="342"/>
      <c r="E7" s="349" t="s">
        <v>189</v>
      </c>
      <c r="F7" s="350"/>
      <c r="G7" s="335" t="str">
        <f>IF(AND(LEN(G6)&gt;1,G6&lt;&gt;"別紙３のとおり"),SUM(IF(ISNUMBER(HLOOKUP(G6,'別紙３'!$D$3:$R$31,4,FALSE)),HLOOKUP(G6,'別紙３'!$D$3:$R$31,4,FALSE),0),IF(ISNUMBER(HLOOKUP(G6,'別紙３'!$D$3:$R$31,10,FALSE)),HLOOKUP(G6,'別紙３'!$D$3:$R$31,10,FALSE),0))&amp;" t","t")</f>
        <v>t</v>
      </c>
      <c r="H7" s="335" t="str">
        <f>IF(LEN(H6)&gt;1,SUM(IF(ISNUMBER(HLOOKUP(H6,'別紙３'!$D$3:$R$31,4,FALSE)),HLOOKUP(H6,'別紙３'!$D$3:$R$31,4,FALSE),0),IF(ISNUMBER(HLOOKUP(H6,'別紙３'!$D$3:$R$31,10,FALSE)),HLOOKUP(H6,'別紙３'!$D$3:$R$31,10,FALSE),0))&amp;" t","t")</f>
        <v>t</v>
      </c>
    </row>
    <row r="8" spans="2:8" ht="26.25" customHeight="1">
      <c r="B8" s="296"/>
      <c r="C8" s="310"/>
      <c r="D8" s="342"/>
      <c r="E8" s="351"/>
      <c r="F8" s="352"/>
      <c r="G8" s="348"/>
      <c r="H8" s="348"/>
    </row>
    <row r="9" spans="2:8" ht="26.25" customHeight="1" thickBot="1">
      <c r="B9" s="296"/>
      <c r="C9" s="310"/>
      <c r="D9" s="342"/>
      <c r="E9" s="353"/>
      <c r="F9" s="354"/>
      <c r="G9" s="336"/>
      <c r="H9" s="336"/>
    </row>
    <row r="10" spans="2:8" ht="7.5" customHeight="1">
      <c r="B10" s="296"/>
      <c r="C10" s="310"/>
      <c r="D10" s="342"/>
      <c r="E10" s="324" t="s">
        <v>20</v>
      </c>
      <c r="F10" s="325"/>
      <c r="G10" s="325"/>
      <c r="H10" s="326"/>
    </row>
    <row r="11" spans="2:8" ht="17.25" customHeight="1">
      <c r="B11" s="296"/>
      <c r="C11" s="310"/>
      <c r="D11" s="342"/>
      <c r="E11" s="327"/>
      <c r="F11" s="299"/>
      <c r="G11" s="299"/>
      <c r="H11" s="328"/>
    </row>
    <row r="12" spans="2:8" ht="26.25" customHeight="1">
      <c r="B12" s="296"/>
      <c r="C12" s="310"/>
      <c r="D12" s="342"/>
      <c r="E12" s="327">
        <f>IF(LEN('入力様式2'!B22)&gt;1,'入力様式2'!B22,"")</f>
      </c>
      <c r="F12" s="299"/>
      <c r="G12" s="299"/>
      <c r="H12" s="328"/>
    </row>
    <row r="13" spans="2:8" ht="21.75" customHeight="1">
      <c r="B13" s="296"/>
      <c r="C13" s="310"/>
      <c r="D13" s="342"/>
      <c r="E13" s="327"/>
      <c r="F13" s="299"/>
      <c r="G13" s="299"/>
      <c r="H13" s="328"/>
    </row>
    <row r="14" spans="2:8" ht="26.25" customHeight="1" thickBot="1">
      <c r="B14" s="296"/>
      <c r="C14" s="312"/>
      <c r="D14" s="343"/>
      <c r="E14" s="329"/>
      <c r="F14" s="330"/>
      <c r="G14" s="330"/>
      <c r="H14" s="331"/>
    </row>
    <row r="15" spans="2:8" ht="37.5" customHeight="1" thickBot="1">
      <c r="B15" s="296"/>
      <c r="C15" s="307" t="s">
        <v>15</v>
      </c>
      <c r="D15" s="341"/>
      <c r="E15" s="332" t="s">
        <v>16</v>
      </c>
      <c r="F15" s="333"/>
      <c r="G15" s="333"/>
      <c r="H15" s="334"/>
    </row>
    <row r="16" spans="2:8" ht="40.5" customHeight="1" thickBot="1">
      <c r="B16" s="296"/>
      <c r="C16" s="310"/>
      <c r="D16" s="342"/>
      <c r="E16" s="344" t="s">
        <v>192</v>
      </c>
      <c r="F16" s="345"/>
      <c r="G16" s="1" t="str">
        <f>'第２面'!F21</f>
        <v>別紙３のとおり</v>
      </c>
      <c r="H16" s="2">
        <f>'第２面'!G21</f>
      </c>
    </row>
    <row r="17" spans="2:8" ht="26.25" customHeight="1">
      <c r="B17" s="296"/>
      <c r="C17" s="310"/>
      <c r="D17" s="342"/>
      <c r="E17" s="349" t="s">
        <v>190</v>
      </c>
      <c r="F17" s="350"/>
      <c r="G17" s="335" t="str">
        <f>IF(AND(LEN(G6)&gt;1,G6&lt;&gt;"別紙３のとおり"),SUM(IF(ISNUMBER(HLOOKUP(G6,'別紙３'!$D$3:$R$31,18,FALSE)),HLOOKUP(G6,'別紙３'!$D$3:$R$31,18,FALSE),0),IF(ISNUMBER(HLOOKUP(G6,'別紙３'!$D$3:$R$31,24,FALSE)),HLOOKUP(G6,'別紙３'!$D$3:$R$31,24,FALSE),0))&amp;" t","t")</f>
        <v>t</v>
      </c>
      <c r="H17" s="335" t="str">
        <f>IF(LEN(H6)&gt;1,SUM(IF(ISNUMBER(HLOOKUP(H6,'別紙３'!$D$3:$R$31,18,FALSE)),HLOOKUP(H6,'別紙３'!$D$3:$R$31,18,FALSE),0),IF(ISNUMBER(HLOOKUP(H6,'別紙３'!$D$3:$R$31,24,FALSE)),HLOOKUP(H6,'別紙３'!$D$3:$R$31,24,FALSE),0))&amp;" t","t")</f>
        <v>t</v>
      </c>
    </row>
    <row r="18" spans="2:8" ht="26.25" customHeight="1">
      <c r="B18" s="296"/>
      <c r="C18" s="310"/>
      <c r="D18" s="342"/>
      <c r="E18" s="351"/>
      <c r="F18" s="352"/>
      <c r="G18" s="348"/>
      <c r="H18" s="348"/>
    </row>
    <row r="19" spans="2:8" ht="26.25" customHeight="1" thickBot="1">
      <c r="B19" s="296"/>
      <c r="C19" s="310"/>
      <c r="D19" s="342"/>
      <c r="E19" s="353"/>
      <c r="F19" s="354"/>
      <c r="G19" s="336"/>
      <c r="H19" s="336"/>
    </row>
    <row r="20" spans="2:8" ht="7.5" customHeight="1">
      <c r="B20" s="296"/>
      <c r="C20" s="310"/>
      <c r="D20" s="342"/>
      <c r="E20" s="324" t="s">
        <v>17</v>
      </c>
      <c r="F20" s="325"/>
      <c r="G20" s="325"/>
      <c r="H20" s="326"/>
    </row>
    <row r="21" spans="2:8" ht="17.25" customHeight="1">
      <c r="B21" s="296"/>
      <c r="C21" s="310"/>
      <c r="D21" s="342"/>
      <c r="E21" s="327"/>
      <c r="F21" s="299"/>
      <c r="G21" s="299"/>
      <c r="H21" s="328"/>
    </row>
    <row r="22" spans="2:8" ht="26.25" customHeight="1">
      <c r="B22" s="296"/>
      <c r="C22" s="310"/>
      <c r="D22" s="342"/>
      <c r="E22" s="327">
        <f>IF(LEN('入力様式2'!H22)&gt;1,'入力様式2'!H22,"")</f>
      </c>
      <c r="F22" s="299"/>
      <c r="G22" s="299"/>
      <c r="H22" s="328"/>
    </row>
    <row r="23" spans="2:8" ht="23.25" customHeight="1">
      <c r="B23" s="296"/>
      <c r="C23" s="310"/>
      <c r="D23" s="342"/>
      <c r="E23" s="327"/>
      <c r="F23" s="299"/>
      <c r="G23" s="299"/>
      <c r="H23" s="328"/>
    </row>
    <row r="24" spans="2:8" ht="26.25" customHeight="1" thickBot="1">
      <c r="B24" s="314"/>
      <c r="C24" s="312"/>
      <c r="D24" s="343"/>
      <c r="E24" s="329"/>
      <c r="F24" s="330"/>
      <c r="G24" s="330"/>
      <c r="H24" s="331"/>
    </row>
    <row r="25" spans="2:8" ht="30" customHeight="1" thickBot="1">
      <c r="B25" s="307" t="s">
        <v>191</v>
      </c>
      <c r="C25" s="308"/>
      <c r="D25" s="308"/>
      <c r="E25" s="308"/>
      <c r="F25" s="308"/>
      <c r="G25" s="308"/>
      <c r="H25" s="309"/>
    </row>
    <row r="26" spans="2:8" ht="37.5" customHeight="1" thickBot="1">
      <c r="B26" s="296"/>
      <c r="C26" s="307" t="s">
        <v>13</v>
      </c>
      <c r="D26" s="341"/>
      <c r="E26" s="315" t="s">
        <v>233</v>
      </c>
      <c r="F26" s="316"/>
      <c r="G26" s="316"/>
      <c r="H26" s="317"/>
    </row>
    <row r="27" spans="2:8" ht="60" customHeight="1" thickBot="1">
      <c r="B27" s="296"/>
      <c r="C27" s="310"/>
      <c r="D27" s="342"/>
      <c r="E27" s="344" t="s">
        <v>192</v>
      </c>
      <c r="F27" s="345"/>
      <c r="G27" s="2" t="str">
        <f>'第２面'!F21</f>
        <v>別紙３のとおり</v>
      </c>
      <c r="H27" s="2">
        <f>'第２面'!G21</f>
      </c>
    </row>
    <row r="28" spans="2:8" ht="60" customHeight="1" thickBot="1">
      <c r="B28" s="296"/>
      <c r="C28" s="310"/>
      <c r="D28" s="342"/>
      <c r="E28" s="344" t="s">
        <v>23</v>
      </c>
      <c r="F28" s="345"/>
      <c r="G28" s="4" t="str">
        <f>IF(AND(LEN(G6)&gt;1,G6&lt;&gt;"別紙３のとおり"),SUM(IF(ISNUMBER(HLOOKUP(G6,'別紙３'!$D$3:$R$31,11,FALSE)),HLOOKUP(G6,'別紙３'!$D$3:$R$31,11,FALSE),0),0)&amp;" t","t")</f>
        <v>t</v>
      </c>
      <c r="H28" s="4" t="str">
        <f>IF(LEN(H6)&gt;1,SUM(IF(ISNUMBER(HLOOKUP(H6,'別紙３'!$D$3:$R$31,11,FALSE)),HLOOKUP(H6,'別紙３'!$D$3:$R$31,11,FALSE),0),0)&amp;" t","t")</f>
        <v>t</v>
      </c>
    </row>
    <row r="29" spans="2:8" ht="30" customHeight="1">
      <c r="B29" s="296"/>
      <c r="C29" s="310"/>
      <c r="D29" s="342"/>
      <c r="E29" s="296"/>
      <c r="F29" s="337" t="s">
        <v>32</v>
      </c>
      <c r="G29" s="335" t="str">
        <f>IF(AND(LEN(G6)&gt;1,G6&lt;&gt;"別紙３のとおり"),SUM(IF(ISNUMBER(HLOOKUP(G6,'別紙３'!$D$3:$R$31,12,FALSE)),HLOOKUP(G6,'別紙３'!$D$3:$R$31,12,FALSE),0),0)&amp;" t","t")</f>
        <v>t</v>
      </c>
      <c r="H29" s="335" t="str">
        <f>IF(LEN(H6)&gt;1,SUM(IF(ISNUMBER(HLOOKUP(H6,'別紙３'!$D$3:$R$31,12,FALSE)),HLOOKUP(H6,'別紙３'!$D$3:$R$31,12,FALSE),0),0)&amp;" t","t")</f>
        <v>t</v>
      </c>
    </row>
    <row r="30" spans="2:8" ht="30" customHeight="1" thickBot="1">
      <c r="B30" s="296"/>
      <c r="C30" s="310"/>
      <c r="D30" s="342"/>
      <c r="E30" s="296"/>
      <c r="F30" s="338"/>
      <c r="G30" s="336"/>
      <c r="H30" s="336"/>
    </row>
    <row r="31" spans="2:8" ht="30" customHeight="1">
      <c r="B31" s="296"/>
      <c r="C31" s="310"/>
      <c r="D31" s="342"/>
      <c r="E31" s="296"/>
      <c r="F31" s="337" t="s">
        <v>118</v>
      </c>
      <c r="G31" s="346" t="str">
        <f>IF(AND(LEN(G6)&gt;1,G6&lt;&gt;"別紙３のとおり"),SUM(IF(ISNUMBER(HLOOKUP(G6,'別紙３'!$D$3:$R$31,13,FALSE)),HLOOKUP(G6,'別紙３'!$D$3:$R$31,13,FALSE),0),0)&amp;" t","t")</f>
        <v>t</v>
      </c>
      <c r="H31" s="335" t="str">
        <f>IF(LEN(H6)&gt;1,SUM(IF(ISNUMBER(HLOOKUP(H6,'別紙３'!$D$3:$R$31,13,FALSE)),HLOOKUP(H6,'別紙３'!$D$3:$R$31,13,FALSE),0),0)&amp;" t","t")</f>
        <v>t</v>
      </c>
    </row>
    <row r="32" spans="2:8" ht="30" customHeight="1" thickBot="1">
      <c r="B32" s="296"/>
      <c r="C32" s="310"/>
      <c r="D32" s="342"/>
      <c r="E32" s="296"/>
      <c r="F32" s="338"/>
      <c r="G32" s="347"/>
      <c r="H32" s="336"/>
    </row>
    <row r="33" spans="2:8" ht="60" customHeight="1" thickBot="1">
      <c r="B33" s="296"/>
      <c r="C33" s="310"/>
      <c r="D33" s="342"/>
      <c r="E33" s="296"/>
      <c r="F33" s="16" t="s">
        <v>33</v>
      </c>
      <c r="G33" s="4" t="str">
        <f>IF(AND(LEN(G6)&gt;1,G6&lt;&gt;"別紙３のとおり"),SUM(IF(ISNUMBER(HLOOKUP(G6,'別紙３'!$D$3:$R$31,14,FALSE)),HLOOKUP(G6,'別紙３'!$D$3:$R$31,14,FALSE),0),0)&amp;" t","t")</f>
        <v>t</v>
      </c>
      <c r="H33" s="4" t="str">
        <f>IF(LEN(H6)&gt;1,SUM(IF(ISNUMBER(HLOOKUP(H6,'別紙３'!$D$3:$R$31,14,FALSE)),HLOOKUP(H6,'別紙３'!$D$3:$R$31,14,FALSE),0),0)&amp;" t","t")</f>
        <v>t</v>
      </c>
    </row>
    <row r="34" spans="2:8" ht="75" customHeight="1" thickBot="1">
      <c r="B34" s="296"/>
      <c r="C34" s="310"/>
      <c r="D34" s="342"/>
      <c r="E34" s="314"/>
      <c r="F34" s="16" t="s">
        <v>34</v>
      </c>
      <c r="G34" s="4" t="str">
        <f>IF(AND(LEN(G6)&gt;1,G6&lt;&gt;"別紙３のとおり"),SUM(IF(ISNUMBER(HLOOKUP(G6,'別紙３'!$D$3:$R$31,15,FALSE)),HLOOKUP(G6,'別紙３'!$D$3:$R$31,15,FALSE),0),0)&amp;" t","t")</f>
        <v>t</v>
      </c>
      <c r="H34" s="4" t="str">
        <f>IF(LEN(H6)&gt;1,SUM(IF(ISNUMBER(HLOOKUP(H6,'別紙３'!$D$3:$R$31,15,FALSE)),HLOOKUP(H6,'別紙３'!$D$3:$R$31,15,FALSE),0),0)&amp;" t","t")</f>
        <v>t</v>
      </c>
    </row>
    <row r="35" spans="2:8" ht="7.5" customHeight="1">
      <c r="B35" s="296"/>
      <c r="C35" s="310"/>
      <c r="D35" s="342"/>
      <c r="E35" s="324" t="s">
        <v>20</v>
      </c>
      <c r="F35" s="325"/>
      <c r="G35" s="325"/>
      <c r="H35" s="326"/>
    </row>
    <row r="36" spans="2:8" ht="18" customHeight="1">
      <c r="B36" s="296"/>
      <c r="C36" s="310"/>
      <c r="D36" s="342"/>
      <c r="E36" s="327"/>
      <c r="F36" s="299"/>
      <c r="G36" s="299"/>
      <c r="H36" s="328"/>
    </row>
    <row r="37" spans="2:8" ht="36.75" customHeight="1">
      <c r="B37" s="296"/>
      <c r="C37" s="310"/>
      <c r="D37" s="342"/>
      <c r="E37" s="327">
        <f>IF(LEN('入力様式2'!B26)&gt;1,'入力様式2'!B26,"")</f>
      </c>
      <c r="F37" s="299"/>
      <c r="G37" s="299"/>
      <c r="H37" s="328"/>
    </row>
    <row r="38" spans="2:8" ht="36.75" customHeight="1">
      <c r="B38" s="296"/>
      <c r="C38" s="310"/>
      <c r="D38" s="342"/>
      <c r="E38" s="327"/>
      <c r="F38" s="299"/>
      <c r="G38" s="299"/>
      <c r="H38" s="328"/>
    </row>
    <row r="39" spans="2:8" ht="36.75" customHeight="1">
      <c r="B39" s="296"/>
      <c r="C39" s="310"/>
      <c r="D39" s="342"/>
      <c r="E39" s="327"/>
      <c r="F39" s="299"/>
      <c r="G39" s="299"/>
      <c r="H39" s="328"/>
    </row>
    <row r="40" spans="2:8" ht="36.75" customHeight="1">
      <c r="B40" s="296"/>
      <c r="C40" s="310"/>
      <c r="D40" s="342"/>
      <c r="E40" s="327"/>
      <c r="F40" s="299"/>
      <c r="G40" s="299"/>
      <c r="H40" s="328"/>
    </row>
    <row r="41" spans="2:8" ht="36.75" customHeight="1" thickBot="1">
      <c r="B41" s="314"/>
      <c r="C41" s="312"/>
      <c r="D41" s="343"/>
      <c r="E41" s="329"/>
      <c r="F41" s="330"/>
      <c r="G41" s="330"/>
      <c r="H41" s="331"/>
    </row>
  </sheetData>
  <sheetProtection password="CC6F" sheet="1"/>
  <mergeCells count="34">
    <mergeCell ref="G7:G9"/>
    <mergeCell ref="E7:F9"/>
    <mergeCell ref="E17:F19"/>
    <mergeCell ref="E16:F16"/>
    <mergeCell ref="G17:G19"/>
    <mergeCell ref="E10:H11"/>
    <mergeCell ref="H17:H19"/>
    <mergeCell ref="H7:H9"/>
    <mergeCell ref="B25:H25"/>
    <mergeCell ref="B26:B41"/>
    <mergeCell ref="E37:H41"/>
    <mergeCell ref="E15:H15"/>
    <mergeCell ref="E29:E34"/>
    <mergeCell ref="G31:G32"/>
    <mergeCell ref="E35:H36"/>
    <mergeCell ref="H31:H32"/>
    <mergeCell ref="E27:F27"/>
    <mergeCell ref="C26:D41"/>
    <mergeCell ref="H29:H30"/>
    <mergeCell ref="E28:F28"/>
    <mergeCell ref="F31:F32"/>
    <mergeCell ref="G29:G30"/>
    <mergeCell ref="E26:H26"/>
    <mergeCell ref="F29:F30"/>
    <mergeCell ref="B2:H2"/>
    <mergeCell ref="C5:D14"/>
    <mergeCell ref="C15:D24"/>
    <mergeCell ref="E12:H14"/>
    <mergeCell ref="E20:H21"/>
    <mergeCell ref="E5:H5"/>
    <mergeCell ref="E6:F6"/>
    <mergeCell ref="B4:H4"/>
    <mergeCell ref="B5:B24"/>
    <mergeCell ref="E22:H24"/>
  </mergeCells>
  <printOptions/>
  <pageMargins left="0.75" right="0.75" top="1" bottom="1" header="0.512" footer="0.512"/>
  <pageSetup fitToHeight="1" fitToWidth="1"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B2:I27"/>
  <sheetViews>
    <sheetView view="pageBreakPreview" zoomScale="60" zoomScaleNormal="70" workbookViewId="0" topLeftCell="H4">
      <selection activeCell="R10" sqref="R10"/>
    </sheetView>
  </sheetViews>
  <sheetFormatPr defaultColWidth="9.00390625" defaultRowHeight="13.5"/>
  <cols>
    <col min="1" max="1" width="1.75390625" style="0" customWidth="1"/>
    <col min="2" max="2" width="6.25390625" style="0" customWidth="1"/>
    <col min="3" max="4" width="10.00390625" style="0" customWidth="1"/>
    <col min="5" max="5" width="5.00390625" style="0" customWidth="1"/>
    <col min="6" max="6" width="33.75390625" style="0" customWidth="1"/>
    <col min="7" max="8" width="17.625" style="0" customWidth="1"/>
    <col min="9" max="9" width="34.625" style="0" customWidth="1"/>
  </cols>
  <sheetData>
    <row r="1" ht="5.25" customHeight="1"/>
    <row r="2" spans="2:9" ht="18.75">
      <c r="B2" s="355" t="s">
        <v>24</v>
      </c>
      <c r="C2" s="356"/>
      <c r="D2" s="356"/>
      <c r="E2" s="356"/>
      <c r="F2" s="356"/>
      <c r="G2" s="356"/>
      <c r="H2" s="356"/>
      <c r="I2" s="356"/>
    </row>
    <row r="3" spans="2:9" ht="18.75" customHeight="1" thickBot="1">
      <c r="B3" s="10"/>
      <c r="C3" s="11"/>
      <c r="D3" s="11"/>
      <c r="E3" s="11"/>
      <c r="F3" s="11"/>
      <c r="G3" s="11"/>
      <c r="H3" s="11"/>
      <c r="I3" s="11"/>
    </row>
    <row r="4" spans="2:9" ht="60" customHeight="1" thickBot="1">
      <c r="B4" s="370"/>
      <c r="C4" s="307" t="s">
        <v>15</v>
      </c>
      <c r="D4" s="357"/>
      <c r="E4" s="332" t="s">
        <v>218</v>
      </c>
      <c r="F4" s="333"/>
      <c r="G4" s="333"/>
      <c r="H4" s="333"/>
      <c r="I4" s="334"/>
    </row>
    <row r="5" spans="2:9" ht="60" customHeight="1" thickBot="1">
      <c r="B5" s="296"/>
      <c r="C5" s="310"/>
      <c r="D5" s="358"/>
      <c r="E5" s="344" t="s">
        <v>192</v>
      </c>
      <c r="F5" s="345"/>
      <c r="G5" s="365" t="str">
        <f>'第２面'!F21</f>
        <v>別紙３のとおり</v>
      </c>
      <c r="H5" s="366"/>
      <c r="I5" s="2">
        <f>'第２面'!G21</f>
      </c>
    </row>
    <row r="6" spans="2:9" ht="60" customHeight="1" thickBot="1">
      <c r="B6" s="296"/>
      <c r="C6" s="310"/>
      <c r="D6" s="358"/>
      <c r="E6" s="344" t="s">
        <v>23</v>
      </c>
      <c r="F6" s="345"/>
      <c r="G6" s="361" t="str">
        <f>IF(AND(LEN(G5)&gt;1,G5&lt;&gt;"別紙３のとおり"),SUM(IF(ISNUMBER(HLOOKUP(G5,'別紙３'!$D$3:$R$31,25,FALSE)),HLOOKUP(G5,'別紙３'!$D$3:$R$31,25,FALSE),0),0)&amp;" t","t")</f>
        <v>t</v>
      </c>
      <c r="H6" s="362"/>
      <c r="I6" s="4" t="str">
        <f>IF(LEN(I5)&gt;1,SUM(IF(ISNUMBER(HLOOKUP(I5,'別紙３'!$D$3:$R$31,25,FALSE)),HLOOKUP(I5,'別紙３'!$D$3:$R$31,25,FALSE),0),0)&amp;" t","t")</f>
        <v>t</v>
      </c>
    </row>
    <row r="7" spans="2:9" ht="60" customHeight="1" thickBot="1">
      <c r="B7" s="296"/>
      <c r="C7" s="310"/>
      <c r="D7" s="358"/>
      <c r="E7" s="296"/>
      <c r="F7" s="16" t="s">
        <v>35</v>
      </c>
      <c r="G7" s="361" t="str">
        <f>IF(AND(LEN(G5)&gt;1,G5&lt;&gt;"別紙３のとおり"),SUM(IF(ISNUMBER(HLOOKUP(G5,'別紙３'!$D$3:$R$31,26,FALSE)),HLOOKUP(G5,'別紙３'!$D$3:$R$31,26,FALSE),0),0)&amp;" t","t")</f>
        <v>t</v>
      </c>
      <c r="H7" s="362"/>
      <c r="I7" s="4" t="str">
        <f>IF(LEN(I5)&gt;1,SUM(IF(ISNUMBER(HLOOKUP(I5,'別紙３'!$D$3:$R$31,26,FALSE)),HLOOKUP(I5,'別紙３'!$D$3:$R$31,26,FALSE),0),0)&amp;" t","t")</f>
        <v>t</v>
      </c>
    </row>
    <row r="8" spans="2:9" ht="30" customHeight="1">
      <c r="B8" s="296"/>
      <c r="C8" s="310"/>
      <c r="D8" s="358"/>
      <c r="E8" s="296"/>
      <c r="F8" s="337" t="s">
        <v>118</v>
      </c>
      <c r="G8" s="363" t="str">
        <f>IF(AND(LEN(G5)&gt;1,G5&lt;&gt;"別紙３のとおり"),SUM(IF(ISNUMBER(HLOOKUP(G5,'別紙３'!$D$3:$R$31,27,FALSE)),HLOOKUP(G5,'別紙３'!$D$3:$R$31,27,FALSE),0),0)&amp;" t","t")</f>
        <v>t</v>
      </c>
      <c r="H8" s="346"/>
      <c r="I8" s="335" t="str">
        <f>IF(LEN(I5)&gt;1,SUM(IF(ISNUMBER(HLOOKUP(I5,'別紙３'!$D$3:$R$31,27,FALSE)),HLOOKUP(I5,'別紙３'!$D$3:$R$31,27,FALSE),0),0)&amp;" t","t")</f>
        <v>t</v>
      </c>
    </row>
    <row r="9" spans="2:9" ht="30" customHeight="1" thickBot="1">
      <c r="B9" s="296"/>
      <c r="C9" s="310"/>
      <c r="D9" s="358"/>
      <c r="E9" s="296"/>
      <c r="F9" s="360"/>
      <c r="G9" s="364"/>
      <c r="H9" s="347"/>
      <c r="I9" s="336"/>
    </row>
    <row r="10" spans="2:9" ht="60" customHeight="1" thickBot="1">
      <c r="B10" s="296"/>
      <c r="C10" s="310"/>
      <c r="D10" s="358"/>
      <c r="E10" s="296"/>
      <c r="F10" s="3" t="s">
        <v>36</v>
      </c>
      <c r="G10" s="361" t="str">
        <f>IF(AND(LEN(G5)&gt;1,G5&lt;&gt;"別紙３のとおり"),SUM(IF(ISNUMBER(HLOOKUP(G5,'別紙３'!$D$3:$R$31,28,FALSE)),HLOOKUP(G5,'別紙３'!$D$3:$R$31,28,FALSE),0),0)&amp;" t","t")</f>
        <v>t</v>
      </c>
      <c r="H10" s="362"/>
      <c r="I10" s="4" t="str">
        <f>IF(LEN(I5)&gt;1,SUM(IF(ISNUMBER(HLOOKUP(I5,'別紙３'!$D$3:$R$31,28,FALSE)),HLOOKUP(I5,'別紙３'!$D$3:$R$31,28,FALSE),0),0)&amp;" t","t")</f>
        <v>t</v>
      </c>
    </row>
    <row r="11" spans="2:9" ht="60" customHeight="1" thickBot="1">
      <c r="B11" s="296"/>
      <c r="C11" s="310"/>
      <c r="D11" s="358"/>
      <c r="E11" s="314"/>
      <c r="F11" s="3" t="s">
        <v>37</v>
      </c>
      <c r="G11" s="361" t="str">
        <f>IF(AND(LEN(G5)&gt;1,G5&lt;&gt;"別紙３のとおり"),SUM(IF(ISNUMBER(HLOOKUP(G5,'別紙３'!$D$3:$R$31,29,FALSE)),HLOOKUP(G5,'別紙３'!$D$3:$R$31,29,FALSE),0),0)&amp;" t","t")</f>
        <v>t</v>
      </c>
      <c r="H11" s="362"/>
      <c r="I11" s="4" t="str">
        <f>IF(LEN(I5)&gt;1,SUM(IF(ISNUMBER(HLOOKUP(I5,'別紙３'!$D$3:$R$31,29,FALSE)),HLOOKUP(I5,'別紙３'!$D$3:$R$31,29,FALSE),0),0)&amp;" t","t")</f>
        <v>t</v>
      </c>
    </row>
    <row r="12" spans="2:9" ht="7.5" customHeight="1">
      <c r="B12" s="296"/>
      <c r="C12" s="310"/>
      <c r="D12" s="358"/>
      <c r="E12" s="324" t="s">
        <v>17</v>
      </c>
      <c r="F12" s="325"/>
      <c r="G12" s="325"/>
      <c r="H12" s="325"/>
      <c r="I12" s="326"/>
    </row>
    <row r="13" spans="2:9" ht="19.5" customHeight="1">
      <c r="B13" s="296"/>
      <c r="C13" s="310"/>
      <c r="D13" s="358"/>
      <c r="E13" s="327"/>
      <c r="F13" s="299"/>
      <c r="G13" s="299"/>
      <c r="H13" s="299"/>
      <c r="I13" s="328"/>
    </row>
    <row r="14" spans="2:9" ht="24.75" customHeight="1">
      <c r="B14" s="296"/>
      <c r="C14" s="310"/>
      <c r="D14" s="358"/>
      <c r="E14" s="327">
        <f>IF(LEN('入力様式2'!H26)&gt;1,'入力様式2'!H26,"")</f>
      </c>
      <c r="F14" s="299"/>
      <c r="G14" s="299"/>
      <c r="H14" s="299"/>
      <c r="I14" s="328"/>
    </row>
    <row r="15" spans="2:9" ht="24.75" customHeight="1">
      <c r="B15" s="296"/>
      <c r="C15" s="310"/>
      <c r="D15" s="358"/>
      <c r="E15" s="327"/>
      <c r="F15" s="299"/>
      <c r="G15" s="299"/>
      <c r="H15" s="299"/>
      <c r="I15" s="328"/>
    </row>
    <row r="16" spans="2:9" ht="24.75" customHeight="1">
      <c r="B16" s="296"/>
      <c r="C16" s="310"/>
      <c r="D16" s="358"/>
      <c r="E16" s="327"/>
      <c r="F16" s="299"/>
      <c r="G16" s="299"/>
      <c r="H16" s="299"/>
      <c r="I16" s="328"/>
    </row>
    <row r="17" spans="2:9" ht="24.75" customHeight="1">
      <c r="B17" s="296"/>
      <c r="C17" s="310"/>
      <c r="D17" s="358"/>
      <c r="E17" s="327"/>
      <c r="F17" s="299"/>
      <c r="G17" s="299"/>
      <c r="H17" s="299"/>
      <c r="I17" s="328"/>
    </row>
    <row r="18" spans="2:9" ht="24.75" customHeight="1">
      <c r="B18" s="296"/>
      <c r="C18" s="310"/>
      <c r="D18" s="358"/>
      <c r="E18" s="327"/>
      <c r="F18" s="299"/>
      <c r="G18" s="299"/>
      <c r="H18" s="299"/>
      <c r="I18" s="328"/>
    </row>
    <row r="19" spans="2:9" ht="24.75" customHeight="1">
      <c r="B19" s="296"/>
      <c r="C19" s="310"/>
      <c r="D19" s="358"/>
      <c r="E19" s="327"/>
      <c r="F19" s="299"/>
      <c r="G19" s="299"/>
      <c r="H19" s="299"/>
      <c r="I19" s="328"/>
    </row>
    <row r="20" spans="2:9" ht="24.75" customHeight="1">
      <c r="B20" s="296"/>
      <c r="C20" s="310"/>
      <c r="D20" s="358"/>
      <c r="E20" s="327"/>
      <c r="F20" s="299"/>
      <c r="G20" s="299"/>
      <c r="H20" s="299"/>
      <c r="I20" s="328"/>
    </row>
    <row r="21" spans="2:9" ht="24.75" customHeight="1" thickBot="1">
      <c r="B21" s="314"/>
      <c r="C21" s="312"/>
      <c r="D21" s="359"/>
      <c r="E21" s="329"/>
      <c r="F21" s="330"/>
      <c r="G21" s="330"/>
      <c r="H21" s="330"/>
      <c r="I21" s="331"/>
    </row>
    <row r="22" spans="2:9" ht="24.75" customHeight="1" thickBot="1">
      <c r="B22" s="318" t="s">
        <v>217</v>
      </c>
      <c r="C22" s="371"/>
      <c r="D22" s="319"/>
      <c r="E22" s="376" t="s">
        <v>235</v>
      </c>
      <c r="F22" s="377"/>
      <c r="G22" s="377"/>
      <c r="H22" s="377"/>
      <c r="I22" s="378"/>
    </row>
    <row r="23" spans="2:9" ht="59.25" customHeight="1" thickBot="1">
      <c r="B23" s="320"/>
      <c r="C23" s="372"/>
      <c r="D23" s="372"/>
      <c r="E23" s="379" t="s">
        <v>219</v>
      </c>
      <c r="F23" s="380"/>
      <c r="G23" s="381"/>
      <c r="H23" s="374" t="str">
        <f>IF('入力様式1'!S4=0,"t",'入力様式1'!S4&amp;"ｔ")</f>
        <v>t</v>
      </c>
      <c r="I23" s="375"/>
    </row>
    <row r="24" spans="2:9" ht="10.5" customHeight="1">
      <c r="B24" s="320"/>
      <c r="C24" s="372"/>
      <c r="D24" s="321"/>
      <c r="E24" s="324" t="s">
        <v>220</v>
      </c>
      <c r="F24" s="325"/>
      <c r="G24" s="325"/>
      <c r="H24" s="325"/>
      <c r="I24" s="326"/>
    </row>
    <row r="25" spans="2:9" ht="10.5" customHeight="1">
      <c r="B25" s="320"/>
      <c r="C25" s="372"/>
      <c r="D25" s="321"/>
      <c r="E25" s="327"/>
      <c r="F25" s="299"/>
      <c r="G25" s="299"/>
      <c r="H25" s="299"/>
      <c r="I25" s="328"/>
    </row>
    <row r="26" spans="2:9" ht="126" customHeight="1" thickBot="1">
      <c r="B26" s="322"/>
      <c r="C26" s="373"/>
      <c r="D26" s="323"/>
      <c r="E26" s="329">
        <f>IF(LEN('入力様式2'!H32)&gt;1,'入力様式2'!H32,"")</f>
      </c>
      <c r="F26" s="330"/>
      <c r="G26" s="330"/>
      <c r="H26" s="330"/>
      <c r="I26" s="331"/>
    </row>
    <row r="27" spans="2:9" ht="60" customHeight="1" thickBot="1">
      <c r="B27" s="367" t="s">
        <v>25</v>
      </c>
      <c r="C27" s="368"/>
      <c r="D27" s="369"/>
      <c r="E27" s="332"/>
      <c r="F27" s="333"/>
      <c r="G27" s="333"/>
      <c r="H27" s="333"/>
      <c r="I27" s="334"/>
    </row>
  </sheetData>
  <sheetProtection password="CC6F" sheet="1"/>
  <mergeCells count="25">
    <mergeCell ref="B27:D27"/>
    <mergeCell ref="B4:B21"/>
    <mergeCell ref="B22:D26"/>
    <mergeCell ref="E4:I4"/>
    <mergeCell ref="E5:F5"/>
    <mergeCell ref="E24:I25"/>
    <mergeCell ref="G10:H10"/>
    <mergeCell ref="H23:I23"/>
    <mergeCell ref="E22:I22"/>
    <mergeCell ref="E23:G23"/>
    <mergeCell ref="E27:I27"/>
    <mergeCell ref="E14:I21"/>
    <mergeCell ref="E7:E11"/>
    <mergeCell ref="I8:I9"/>
    <mergeCell ref="E26:I26"/>
    <mergeCell ref="G5:H5"/>
    <mergeCell ref="G6:H6"/>
    <mergeCell ref="G7:H7"/>
    <mergeCell ref="B2:I2"/>
    <mergeCell ref="C4:D21"/>
    <mergeCell ref="F8:F9"/>
    <mergeCell ref="G11:H11"/>
    <mergeCell ref="E6:F6"/>
    <mergeCell ref="E12:I13"/>
    <mergeCell ref="G8:H9"/>
  </mergeCells>
  <printOptions/>
  <pageMargins left="0.75" right="0.75" top="1" bottom="1" header="0.512" footer="0.512"/>
  <pageSetup fitToHeight="1" fitToWidth="1" horizontalDpi="600" verticalDpi="600" orientation="portrait" paperSize="9" scale="64"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B2:J16"/>
  <sheetViews>
    <sheetView view="pageBreakPreview" zoomScale="60" zoomScaleNormal="50" zoomScalePageLayoutView="0" workbookViewId="0" topLeftCell="A1">
      <selection activeCell="R9" sqref="R9"/>
    </sheetView>
  </sheetViews>
  <sheetFormatPr defaultColWidth="9.00390625" defaultRowHeight="13.5"/>
  <cols>
    <col min="1" max="1" width="1.75390625" style="0" customWidth="1"/>
    <col min="2" max="3" width="3.75390625" style="0" customWidth="1"/>
    <col min="4" max="10" width="20.00390625" style="0" customWidth="1"/>
  </cols>
  <sheetData>
    <row r="1" ht="5.25" customHeight="1"/>
    <row r="2" spans="3:10" ht="24">
      <c r="C2" s="382" t="s">
        <v>26</v>
      </c>
      <c r="D2" s="382"/>
      <c r="E2" s="382"/>
      <c r="F2" s="382"/>
      <c r="G2" s="382"/>
      <c r="H2" s="382"/>
      <c r="I2" s="382"/>
      <c r="J2" s="382"/>
    </row>
    <row r="3" spans="3:10" ht="14.25" thickBot="1">
      <c r="C3" s="9"/>
      <c r="D3" s="9"/>
      <c r="E3" s="9"/>
      <c r="F3" s="9"/>
      <c r="G3" s="9"/>
      <c r="H3" s="9"/>
      <c r="I3" s="9"/>
      <c r="J3" s="9"/>
    </row>
    <row r="4" spans="2:10" ht="30" customHeight="1">
      <c r="B4" s="389" t="s">
        <v>27</v>
      </c>
      <c r="C4" s="390"/>
      <c r="D4" s="390"/>
      <c r="E4" s="390"/>
      <c r="F4" s="390"/>
      <c r="G4" s="390"/>
      <c r="H4" s="390"/>
      <c r="I4" s="390"/>
      <c r="J4" s="391"/>
    </row>
    <row r="5" spans="2:10" ht="60" customHeight="1">
      <c r="B5" s="12">
        <v>1</v>
      </c>
      <c r="C5" s="383" t="s">
        <v>225</v>
      </c>
      <c r="D5" s="383"/>
      <c r="E5" s="383"/>
      <c r="F5" s="383"/>
      <c r="G5" s="383"/>
      <c r="H5" s="383"/>
      <c r="I5" s="383"/>
      <c r="J5" s="384"/>
    </row>
    <row r="6" spans="2:10" ht="30" customHeight="1">
      <c r="B6" s="15">
        <v>2</v>
      </c>
      <c r="C6" s="383" t="s">
        <v>28</v>
      </c>
      <c r="D6" s="383"/>
      <c r="E6" s="383"/>
      <c r="F6" s="383"/>
      <c r="G6" s="383"/>
      <c r="H6" s="383"/>
      <c r="I6" s="383"/>
      <c r="J6" s="384"/>
    </row>
    <row r="7" spans="2:10" ht="60" customHeight="1">
      <c r="B7" s="15">
        <v>3</v>
      </c>
      <c r="C7" s="383" t="s">
        <v>29</v>
      </c>
      <c r="D7" s="383"/>
      <c r="E7" s="383"/>
      <c r="F7" s="383"/>
      <c r="G7" s="383"/>
      <c r="H7" s="383"/>
      <c r="I7" s="383"/>
      <c r="J7" s="384"/>
    </row>
    <row r="8" spans="2:10" ht="30" customHeight="1">
      <c r="B8" s="13"/>
      <c r="C8" s="387" t="s">
        <v>30</v>
      </c>
      <c r="D8" s="387"/>
      <c r="E8" s="387"/>
      <c r="F8" s="387"/>
      <c r="G8" s="387"/>
      <c r="H8" s="387"/>
      <c r="I8" s="387"/>
      <c r="J8" s="388"/>
    </row>
    <row r="9" spans="2:10" ht="90" customHeight="1">
      <c r="B9" s="13"/>
      <c r="C9" s="387" t="s">
        <v>133</v>
      </c>
      <c r="D9" s="387"/>
      <c r="E9" s="387"/>
      <c r="F9" s="387"/>
      <c r="G9" s="387"/>
      <c r="H9" s="387"/>
      <c r="I9" s="387"/>
      <c r="J9" s="388"/>
    </row>
    <row r="10" spans="2:10" ht="90" customHeight="1">
      <c r="B10" s="13"/>
      <c r="C10" s="387" t="s">
        <v>226</v>
      </c>
      <c r="D10" s="387"/>
      <c r="E10" s="387"/>
      <c r="F10" s="387"/>
      <c r="G10" s="387"/>
      <c r="H10" s="387"/>
      <c r="I10" s="387"/>
      <c r="J10" s="388"/>
    </row>
    <row r="11" spans="2:10" ht="120" customHeight="1">
      <c r="B11" s="13">
        <v>4</v>
      </c>
      <c r="C11" s="383" t="s">
        <v>227</v>
      </c>
      <c r="D11" s="385"/>
      <c r="E11" s="385"/>
      <c r="F11" s="385"/>
      <c r="G11" s="385"/>
      <c r="H11" s="385"/>
      <c r="I11" s="385"/>
      <c r="J11" s="386"/>
    </row>
    <row r="12" spans="2:10" ht="120" customHeight="1">
      <c r="B12" s="13">
        <v>5</v>
      </c>
      <c r="C12" s="383" t="s">
        <v>237</v>
      </c>
      <c r="D12" s="385"/>
      <c r="E12" s="385"/>
      <c r="F12" s="385"/>
      <c r="G12" s="385"/>
      <c r="H12" s="385"/>
      <c r="I12" s="385"/>
      <c r="J12" s="386"/>
    </row>
    <row r="13" spans="2:10" ht="210" customHeight="1">
      <c r="B13" s="13">
        <v>6</v>
      </c>
      <c r="C13" s="383" t="s">
        <v>239</v>
      </c>
      <c r="D13" s="383"/>
      <c r="E13" s="383"/>
      <c r="F13" s="383"/>
      <c r="G13" s="383"/>
      <c r="H13" s="383"/>
      <c r="I13" s="383"/>
      <c r="J13" s="384"/>
    </row>
    <row r="14" spans="2:10" ht="180" customHeight="1">
      <c r="B14" s="13">
        <v>7</v>
      </c>
      <c r="C14" s="383" t="s">
        <v>238</v>
      </c>
      <c r="D14" s="383"/>
      <c r="E14" s="383"/>
      <c r="F14" s="383"/>
      <c r="G14" s="383"/>
      <c r="H14" s="383"/>
      <c r="I14" s="383"/>
      <c r="J14" s="384"/>
    </row>
    <row r="15" spans="2:10" ht="180" customHeight="1">
      <c r="B15" s="13">
        <v>8</v>
      </c>
      <c r="C15" s="383" t="s">
        <v>236</v>
      </c>
      <c r="D15" s="383"/>
      <c r="E15" s="383"/>
      <c r="F15" s="383"/>
      <c r="G15" s="383"/>
      <c r="H15" s="383"/>
      <c r="I15" s="383"/>
      <c r="J15" s="384"/>
    </row>
    <row r="16" spans="2:10" ht="30" customHeight="1" thickBot="1">
      <c r="B16" s="14">
        <v>9</v>
      </c>
      <c r="C16" s="392" t="s">
        <v>31</v>
      </c>
      <c r="D16" s="392"/>
      <c r="E16" s="392"/>
      <c r="F16" s="392"/>
      <c r="G16" s="392"/>
      <c r="H16" s="392"/>
      <c r="I16" s="392"/>
      <c r="J16" s="393"/>
    </row>
  </sheetData>
  <sheetProtection password="CC6F" sheet="1"/>
  <mergeCells count="14">
    <mergeCell ref="B4:J4"/>
    <mergeCell ref="C16:J16"/>
    <mergeCell ref="C15:J15"/>
    <mergeCell ref="C14:J14"/>
    <mergeCell ref="C2:J2"/>
    <mergeCell ref="C13:J13"/>
    <mergeCell ref="C11:J11"/>
    <mergeCell ref="C5:J5"/>
    <mergeCell ref="C6:J6"/>
    <mergeCell ref="C7:J7"/>
    <mergeCell ref="C12:J12"/>
    <mergeCell ref="C8:J8"/>
    <mergeCell ref="C9:J9"/>
    <mergeCell ref="C10:J10"/>
  </mergeCells>
  <printOptions/>
  <pageMargins left="0.75" right="0.75" top="1" bottom="1" header="0.512" footer="0.512"/>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tabColor rgb="FFFF0000"/>
  </sheetPr>
  <dimension ref="A1:T31"/>
  <sheetViews>
    <sheetView view="pageBreakPreview" zoomScale="75" zoomScaleSheetLayoutView="75" workbookViewId="0" topLeftCell="A1">
      <pane xSplit="3" ySplit="3" topLeftCell="D4" activePane="bottomRight" state="frozen"/>
      <selection pane="topLeft" activeCell="A2" sqref="A2"/>
      <selection pane="topRight" activeCell="A2" sqref="A2"/>
      <selection pane="bottomLeft" activeCell="A2" sqref="A2"/>
      <selection pane="bottomRight" activeCell="N19" sqref="N19"/>
    </sheetView>
  </sheetViews>
  <sheetFormatPr defaultColWidth="9.00390625" defaultRowHeight="13.5"/>
  <cols>
    <col min="1" max="1" width="6.875" style="17" customWidth="1"/>
    <col min="2" max="2" width="5.50390625" style="17" customWidth="1"/>
    <col min="3" max="3" width="46.625" style="17" bestFit="1" customWidth="1"/>
    <col min="4" max="4" width="9.00390625" style="17" customWidth="1"/>
    <col min="5" max="6" width="9.375" style="17" customWidth="1"/>
    <col min="7" max="18" width="9.00390625" style="17" customWidth="1"/>
    <col min="19" max="20" width="10.625" style="17" customWidth="1"/>
    <col min="21" max="22" width="9.00390625" style="17" customWidth="1"/>
    <col min="23" max="16384" width="9.00390625" style="17" customWidth="1"/>
  </cols>
  <sheetData>
    <row r="1" spans="1:20" ht="27.75" customHeight="1">
      <c r="A1" s="207" t="s">
        <v>40</v>
      </c>
      <c r="B1" s="208"/>
      <c r="C1" s="26">
        <f>IF('第１面'!D19="","",'第１面'!D19)</f>
      </c>
      <c r="D1" s="205" t="s">
        <v>157</v>
      </c>
      <c r="E1" s="206"/>
      <c r="F1" s="206"/>
      <c r="G1" s="206"/>
      <c r="H1" s="206"/>
      <c r="I1" s="206"/>
      <c r="J1" s="206"/>
      <c r="K1" s="206"/>
      <c r="L1" s="206"/>
      <c r="M1" s="206"/>
      <c r="N1" s="206"/>
      <c r="O1" s="206"/>
      <c r="P1" s="206"/>
      <c r="Q1" s="206"/>
      <c r="R1" s="206"/>
      <c r="S1" s="160"/>
      <c r="T1" s="37"/>
    </row>
    <row r="2" spans="1:20" ht="27.75" customHeight="1">
      <c r="A2" s="209" t="s">
        <v>41</v>
      </c>
      <c r="B2" s="210"/>
      <c r="C2" s="27">
        <f>IF('第１面'!D20="","",'第１面'!D20)</f>
      </c>
      <c r="D2" s="57">
        <f>COUNTIF($D$4:D4,D4)</f>
        <v>0</v>
      </c>
      <c r="E2" s="58">
        <f>COUNTIF($D$4:E4,E4)</f>
        <v>0</v>
      </c>
      <c r="F2" s="58">
        <f>COUNTIF($D$4:F4,F4)</f>
        <v>0</v>
      </c>
      <c r="G2" s="58">
        <f>COUNTIF($D$4:G4,G4)</f>
        <v>0</v>
      </c>
      <c r="H2" s="58">
        <f>COUNTIF($D$4:H4,H4)</f>
        <v>0</v>
      </c>
      <c r="I2" s="59">
        <f>COUNTIF($D$4:I4,I4)</f>
        <v>0</v>
      </c>
      <c r="J2" s="59">
        <f>COUNTIF($D$4:J4,J4)</f>
        <v>0</v>
      </c>
      <c r="K2" s="58">
        <f>COUNTIF($D$4:K4,K4)</f>
        <v>0</v>
      </c>
      <c r="L2" s="58">
        <f>COUNTIF($D$4:L4,L4)</f>
        <v>0</v>
      </c>
      <c r="M2" s="58">
        <f>COUNTIF($D$4:M4,M4)</f>
        <v>0</v>
      </c>
      <c r="N2" s="58">
        <f>COUNTIF($D$4:N4,N4)</f>
        <v>0</v>
      </c>
      <c r="O2" s="58">
        <f>COUNTIF($D$4:O4,O4)</f>
        <v>0</v>
      </c>
      <c r="P2" s="58">
        <f>COUNTIF($D$4:P4,P4)</f>
        <v>0</v>
      </c>
      <c r="Q2" s="58">
        <f>COUNTIF($D$4:Q4,Q4)</f>
        <v>0</v>
      </c>
      <c r="R2" s="58">
        <f>COUNTIF($D$4:R4,R4)</f>
        <v>0</v>
      </c>
      <c r="S2" s="161"/>
      <c r="T2" s="153"/>
    </row>
    <row r="3" spans="1:20" ht="43.5" customHeight="1" thickBot="1">
      <c r="A3" s="211" t="s">
        <v>43</v>
      </c>
      <c r="B3" s="212"/>
      <c r="C3" s="28">
        <f>IF('第１面'!D23="","",'第１面'!D23)</f>
      </c>
      <c r="D3" s="120" t="s">
        <v>153</v>
      </c>
      <c r="E3" s="55" t="s">
        <v>146</v>
      </c>
      <c r="F3" s="55" t="s">
        <v>147</v>
      </c>
      <c r="G3" s="55" t="s">
        <v>148</v>
      </c>
      <c r="H3" s="53" t="s">
        <v>139</v>
      </c>
      <c r="I3" s="55" t="s">
        <v>154</v>
      </c>
      <c r="J3" s="56" t="s">
        <v>140</v>
      </c>
      <c r="K3" s="53" t="s">
        <v>141</v>
      </c>
      <c r="L3" s="55" t="s">
        <v>149</v>
      </c>
      <c r="M3" s="55" t="s">
        <v>150</v>
      </c>
      <c r="N3" s="55" t="s">
        <v>151</v>
      </c>
      <c r="O3" s="55" t="s">
        <v>143</v>
      </c>
      <c r="P3" s="53" t="s">
        <v>144</v>
      </c>
      <c r="Q3" s="53" t="s">
        <v>145</v>
      </c>
      <c r="R3" s="119" t="s">
        <v>152</v>
      </c>
      <c r="S3" s="162" t="s">
        <v>222</v>
      </c>
      <c r="T3" s="154" t="s">
        <v>42</v>
      </c>
    </row>
    <row r="4" spans="1:20" ht="13.5">
      <c r="A4" s="221" t="s">
        <v>86</v>
      </c>
      <c r="B4" s="29"/>
      <c r="C4" s="30" t="s">
        <v>155</v>
      </c>
      <c r="D4" s="94"/>
      <c r="E4" s="95"/>
      <c r="F4" s="95"/>
      <c r="G4" s="95"/>
      <c r="H4" s="95"/>
      <c r="I4" s="95"/>
      <c r="J4" s="95"/>
      <c r="K4" s="95"/>
      <c r="L4" s="95"/>
      <c r="M4" s="95"/>
      <c r="N4" s="95"/>
      <c r="O4" s="95"/>
      <c r="P4" s="95"/>
      <c r="Q4" s="95"/>
      <c r="R4" s="95"/>
      <c r="S4" s="163">
        <f>SUM(D4:G4)+SUM(J4:R4)</f>
        <v>0</v>
      </c>
      <c r="T4" s="155">
        <f aca="true" t="shared" si="0" ref="T4:T31">SUM(D4:R4)</f>
        <v>0</v>
      </c>
    </row>
    <row r="5" spans="1:20" ht="13.5">
      <c r="A5" s="214"/>
      <c r="B5" s="217" t="s">
        <v>46</v>
      </c>
      <c r="C5" s="31" t="s">
        <v>95</v>
      </c>
      <c r="D5" s="96"/>
      <c r="E5" s="97"/>
      <c r="F5" s="97"/>
      <c r="G5" s="97"/>
      <c r="H5" s="97"/>
      <c r="I5" s="97"/>
      <c r="J5" s="97"/>
      <c r="K5" s="97"/>
      <c r="L5" s="97"/>
      <c r="M5" s="97"/>
      <c r="N5" s="97"/>
      <c r="O5" s="97"/>
      <c r="P5" s="97"/>
      <c r="Q5" s="97"/>
      <c r="R5" s="97"/>
      <c r="S5" s="222"/>
      <c r="T5" s="156">
        <f t="shared" si="0"/>
        <v>0</v>
      </c>
    </row>
    <row r="6" spans="1:20" ht="13.5">
      <c r="A6" s="214"/>
      <c r="B6" s="218"/>
      <c r="C6" s="32" t="s">
        <v>96</v>
      </c>
      <c r="D6" s="98"/>
      <c r="E6" s="99"/>
      <c r="F6" s="99"/>
      <c r="G6" s="99"/>
      <c r="H6" s="99"/>
      <c r="I6" s="99"/>
      <c r="J6" s="99"/>
      <c r="K6" s="99"/>
      <c r="L6" s="99"/>
      <c r="M6" s="99"/>
      <c r="N6" s="99"/>
      <c r="O6" s="99"/>
      <c r="P6" s="99"/>
      <c r="Q6" s="99"/>
      <c r="R6" s="99"/>
      <c r="S6" s="223"/>
      <c r="T6" s="157">
        <f t="shared" si="0"/>
        <v>0</v>
      </c>
    </row>
    <row r="7" spans="1:20" ht="13.5">
      <c r="A7" s="214"/>
      <c r="B7" s="218"/>
      <c r="C7" s="32" t="s">
        <v>97</v>
      </c>
      <c r="D7" s="98"/>
      <c r="E7" s="99"/>
      <c r="F7" s="99"/>
      <c r="G7" s="99"/>
      <c r="H7" s="99"/>
      <c r="I7" s="99"/>
      <c r="J7" s="99"/>
      <c r="K7" s="99"/>
      <c r="L7" s="99"/>
      <c r="M7" s="99"/>
      <c r="N7" s="99"/>
      <c r="O7" s="99"/>
      <c r="P7" s="99"/>
      <c r="Q7" s="99"/>
      <c r="R7" s="99"/>
      <c r="S7" s="223"/>
      <c r="T7" s="157">
        <f t="shared" si="0"/>
        <v>0</v>
      </c>
    </row>
    <row r="8" spans="1:20" ht="13.5">
      <c r="A8" s="214"/>
      <c r="B8" s="218"/>
      <c r="C8" s="32" t="s">
        <v>98</v>
      </c>
      <c r="D8" s="98"/>
      <c r="E8" s="99"/>
      <c r="F8" s="99"/>
      <c r="G8" s="99"/>
      <c r="H8" s="99"/>
      <c r="I8" s="99"/>
      <c r="J8" s="99"/>
      <c r="K8" s="99"/>
      <c r="L8" s="99"/>
      <c r="M8" s="99"/>
      <c r="N8" s="99"/>
      <c r="O8" s="99"/>
      <c r="P8" s="99"/>
      <c r="Q8" s="99"/>
      <c r="R8" s="99"/>
      <c r="S8" s="223"/>
      <c r="T8" s="157">
        <f t="shared" si="0"/>
        <v>0</v>
      </c>
    </row>
    <row r="9" spans="1:20" ht="13.5">
      <c r="A9" s="214"/>
      <c r="B9" s="218"/>
      <c r="C9" s="32" t="s">
        <v>99</v>
      </c>
      <c r="D9" s="98"/>
      <c r="E9" s="99"/>
      <c r="F9" s="99"/>
      <c r="G9" s="99"/>
      <c r="H9" s="99"/>
      <c r="I9" s="99"/>
      <c r="J9" s="99"/>
      <c r="K9" s="99"/>
      <c r="L9" s="99"/>
      <c r="M9" s="99"/>
      <c r="N9" s="99"/>
      <c r="O9" s="99"/>
      <c r="P9" s="99"/>
      <c r="Q9" s="99"/>
      <c r="R9" s="99"/>
      <c r="S9" s="223"/>
      <c r="T9" s="157">
        <f t="shared" si="0"/>
        <v>0</v>
      </c>
    </row>
    <row r="10" spans="1:20" ht="13.5">
      <c r="A10" s="214"/>
      <c r="B10" s="218"/>
      <c r="C10" s="32" t="s">
        <v>100</v>
      </c>
      <c r="D10" s="98"/>
      <c r="E10" s="99"/>
      <c r="F10" s="99"/>
      <c r="G10" s="99"/>
      <c r="H10" s="99"/>
      <c r="I10" s="99"/>
      <c r="J10" s="99"/>
      <c r="K10" s="99"/>
      <c r="L10" s="99"/>
      <c r="M10" s="99"/>
      <c r="N10" s="99"/>
      <c r="O10" s="99"/>
      <c r="P10" s="99"/>
      <c r="Q10" s="99"/>
      <c r="R10" s="99"/>
      <c r="S10" s="223"/>
      <c r="T10" s="157">
        <f t="shared" si="0"/>
        <v>0</v>
      </c>
    </row>
    <row r="11" spans="1:20" ht="13.5">
      <c r="A11" s="214"/>
      <c r="B11" s="218"/>
      <c r="C11" s="32" t="s">
        <v>101</v>
      </c>
      <c r="D11" s="98"/>
      <c r="E11" s="99"/>
      <c r="F11" s="99"/>
      <c r="G11" s="99"/>
      <c r="H11" s="99"/>
      <c r="I11" s="99"/>
      <c r="J11" s="99"/>
      <c r="K11" s="99"/>
      <c r="L11" s="99"/>
      <c r="M11" s="99"/>
      <c r="N11" s="99"/>
      <c r="O11" s="99"/>
      <c r="P11" s="99"/>
      <c r="Q11" s="99"/>
      <c r="R11" s="99"/>
      <c r="S11" s="223"/>
      <c r="T11" s="157">
        <f t="shared" si="0"/>
        <v>0</v>
      </c>
    </row>
    <row r="12" spans="1:20" ht="13.5">
      <c r="A12" s="214"/>
      <c r="B12" s="219"/>
      <c r="C12" s="33" t="s">
        <v>102</v>
      </c>
      <c r="D12" s="100"/>
      <c r="E12" s="101"/>
      <c r="F12" s="101"/>
      <c r="G12" s="101"/>
      <c r="H12" s="101"/>
      <c r="I12" s="101"/>
      <c r="J12" s="101"/>
      <c r="K12" s="101"/>
      <c r="L12" s="101"/>
      <c r="M12" s="101"/>
      <c r="N12" s="101"/>
      <c r="O12" s="101"/>
      <c r="P12" s="101"/>
      <c r="Q12" s="101"/>
      <c r="R12" s="101"/>
      <c r="S12" s="223"/>
      <c r="T12" s="158">
        <f t="shared" si="0"/>
        <v>0</v>
      </c>
    </row>
    <row r="13" spans="1:20" ht="13.5">
      <c r="A13" s="215"/>
      <c r="B13" s="217" t="s">
        <v>87</v>
      </c>
      <c r="C13" s="34" t="s">
        <v>103</v>
      </c>
      <c r="D13" s="108"/>
      <c r="E13" s="109"/>
      <c r="F13" s="109"/>
      <c r="G13" s="109"/>
      <c r="H13" s="109"/>
      <c r="I13" s="109"/>
      <c r="J13" s="109"/>
      <c r="K13" s="109"/>
      <c r="L13" s="109"/>
      <c r="M13" s="109"/>
      <c r="N13" s="109"/>
      <c r="O13" s="109"/>
      <c r="P13" s="109"/>
      <c r="Q13" s="109"/>
      <c r="R13" s="109"/>
      <c r="S13" s="223"/>
      <c r="T13" s="156">
        <f t="shared" si="0"/>
        <v>0</v>
      </c>
    </row>
    <row r="14" spans="1:20" ht="13.5">
      <c r="A14" s="215"/>
      <c r="B14" s="218"/>
      <c r="C14" s="35" t="s">
        <v>104</v>
      </c>
      <c r="D14" s="104"/>
      <c r="E14" s="105"/>
      <c r="F14" s="105"/>
      <c r="G14" s="105"/>
      <c r="H14" s="105"/>
      <c r="I14" s="105"/>
      <c r="J14" s="105"/>
      <c r="K14" s="105"/>
      <c r="L14" s="105"/>
      <c r="M14" s="105"/>
      <c r="N14" s="105"/>
      <c r="O14" s="105"/>
      <c r="P14" s="105"/>
      <c r="Q14" s="105"/>
      <c r="R14" s="105"/>
      <c r="S14" s="223"/>
      <c r="T14" s="157">
        <f t="shared" si="0"/>
        <v>0</v>
      </c>
    </row>
    <row r="15" spans="1:20" ht="13.5">
      <c r="A15" s="215"/>
      <c r="B15" s="218"/>
      <c r="C15" s="35" t="s">
        <v>105</v>
      </c>
      <c r="D15" s="104"/>
      <c r="E15" s="105"/>
      <c r="F15" s="105"/>
      <c r="G15" s="105"/>
      <c r="H15" s="105"/>
      <c r="I15" s="105"/>
      <c r="J15" s="105"/>
      <c r="K15" s="105"/>
      <c r="L15" s="105"/>
      <c r="M15" s="105"/>
      <c r="N15" s="105"/>
      <c r="O15" s="105"/>
      <c r="P15" s="105"/>
      <c r="Q15" s="105"/>
      <c r="R15" s="105"/>
      <c r="S15" s="223"/>
      <c r="T15" s="157">
        <f t="shared" si="0"/>
        <v>0</v>
      </c>
    </row>
    <row r="16" spans="1:20" ht="13.5">
      <c r="A16" s="215"/>
      <c r="B16" s="218"/>
      <c r="C16" s="35" t="s">
        <v>106</v>
      </c>
      <c r="D16" s="104"/>
      <c r="E16" s="105"/>
      <c r="F16" s="105"/>
      <c r="G16" s="105"/>
      <c r="H16" s="105"/>
      <c r="I16" s="105"/>
      <c r="J16" s="105"/>
      <c r="K16" s="105"/>
      <c r="L16" s="105"/>
      <c r="M16" s="105"/>
      <c r="N16" s="105"/>
      <c r="O16" s="105"/>
      <c r="P16" s="105"/>
      <c r="Q16" s="105"/>
      <c r="R16" s="105"/>
      <c r="S16" s="223"/>
      <c r="T16" s="157">
        <f t="shared" si="0"/>
        <v>0</v>
      </c>
    </row>
    <row r="17" spans="1:20" ht="14.25" thickBot="1">
      <c r="A17" s="215"/>
      <c r="B17" s="218"/>
      <c r="C17" s="35" t="s">
        <v>107</v>
      </c>
      <c r="D17" s="104"/>
      <c r="E17" s="105"/>
      <c r="F17" s="105"/>
      <c r="G17" s="105"/>
      <c r="H17" s="105"/>
      <c r="I17" s="105"/>
      <c r="J17" s="105"/>
      <c r="K17" s="105"/>
      <c r="L17" s="105"/>
      <c r="M17" s="105"/>
      <c r="N17" s="105"/>
      <c r="O17" s="105"/>
      <c r="P17" s="105"/>
      <c r="Q17" s="105"/>
      <c r="R17" s="105"/>
      <c r="S17" s="223"/>
      <c r="T17" s="164">
        <f t="shared" si="0"/>
        <v>0</v>
      </c>
    </row>
    <row r="18" spans="1:20" ht="13.5">
      <c r="A18" s="213" t="s">
        <v>88</v>
      </c>
      <c r="B18" s="36"/>
      <c r="C18" s="37" t="s">
        <v>155</v>
      </c>
      <c r="D18" s="94"/>
      <c r="E18" s="95"/>
      <c r="F18" s="95"/>
      <c r="G18" s="95"/>
      <c r="H18" s="95"/>
      <c r="I18" s="95"/>
      <c r="J18" s="95"/>
      <c r="K18" s="95"/>
      <c r="L18" s="95"/>
      <c r="M18" s="95"/>
      <c r="N18" s="95"/>
      <c r="O18" s="95"/>
      <c r="P18" s="95"/>
      <c r="Q18" s="95"/>
      <c r="R18" s="95"/>
      <c r="S18" s="224"/>
      <c r="T18" s="155">
        <f t="shared" si="0"/>
        <v>0</v>
      </c>
    </row>
    <row r="19" spans="1:20" ht="13.5" customHeight="1">
      <c r="A19" s="214"/>
      <c r="B19" s="217" t="s">
        <v>46</v>
      </c>
      <c r="C19" s="38" t="s">
        <v>108</v>
      </c>
      <c r="D19" s="96"/>
      <c r="E19" s="97"/>
      <c r="F19" s="97"/>
      <c r="G19" s="97"/>
      <c r="H19" s="97"/>
      <c r="I19" s="97"/>
      <c r="J19" s="97"/>
      <c r="K19" s="97"/>
      <c r="L19" s="97"/>
      <c r="M19" s="97"/>
      <c r="N19" s="97"/>
      <c r="O19" s="97"/>
      <c r="P19" s="97"/>
      <c r="Q19" s="97"/>
      <c r="R19" s="97"/>
      <c r="S19" s="223"/>
      <c r="T19" s="156">
        <f t="shared" si="0"/>
        <v>0</v>
      </c>
    </row>
    <row r="20" spans="1:20" ht="13.5">
      <c r="A20" s="214"/>
      <c r="B20" s="218"/>
      <c r="C20" s="39" t="s">
        <v>109</v>
      </c>
      <c r="D20" s="98"/>
      <c r="E20" s="99"/>
      <c r="F20" s="99"/>
      <c r="G20" s="99"/>
      <c r="H20" s="99"/>
      <c r="I20" s="99"/>
      <c r="J20" s="99"/>
      <c r="K20" s="99"/>
      <c r="L20" s="99"/>
      <c r="M20" s="99"/>
      <c r="N20" s="99"/>
      <c r="O20" s="99"/>
      <c r="P20" s="99"/>
      <c r="Q20" s="99"/>
      <c r="R20" s="99"/>
      <c r="S20" s="223"/>
      <c r="T20" s="157">
        <f t="shared" si="0"/>
        <v>0</v>
      </c>
    </row>
    <row r="21" spans="1:20" ht="13.5">
      <c r="A21" s="214"/>
      <c r="B21" s="218"/>
      <c r="C21" s="39" t="s">
        <v>110</v>
      </c>
      <c r="D21" s="98"/>
      <c r="E21" s="99"/>
      <c r="F21" s="99"/>
      <c r="G21" s="99"/>
      <c r="H21" s="99"/>
      <c r="I21" s="99"/>
      <c r="J21" s="99"/>
      <c r="K21" s="99"/>
      <c r="L21" s="99"/>
      <c r="M21" s="99"/>
      <c r="N21" s="99"/>
      <c r="O21" s="99"/>
      <c r="P21" s="99"/>
      <c r="Q21" s="99"/>
      <c r="R21" s="99"/>
      <c r="S21" s="223"/>
      <c r="T21" s="157">
        <f t="shared" si="0"/>
        <v>0</v>
      </c>
    </row>
    <row r="22" spans="1:20" ht="13.5">
      <c r="A22" s="214"/>
      <c r="B22" s="218"/>
      <c r="C22" s="39" t="s">
        <v>111</v>
      </c>
      <c r="D22" s="98"/>
      <c r="E22" s="99"/>
      <c r="F22" s="99"/>
      <c r="G22" s="99"/>
      <c r="H22" s="99"/>
      <c r="I22" s="99"/>
      <c r="J22" s="99"/>
      <c r="K22" s="99"/>
      <c r="L22" s="99"/>
      <c r="M22" s="99"/>
      <c r="N22" s="99"/>
      <c r="O22" s="99"/>
      <c r="P22" s="99"/>
      <c r="Q22" s="99"/>
      <c r="R22" s="99"/>
      <c r="S22" s="223"/>
      <c r="T22" s="157">
        <f t="shared" si="0"/>
        <v>0</v>
      </c>
    </row>
    <row r="23" spans="1:20" ht="13.5">
      <c r="A23" s="214"/>
      <c r="B23" s="218"/>
      <c r="C23" s="39" t="s">
        <v>99</v>
      </c>
      <c r="D23" s="98"/>
      <c r="E23" s="99"/>
      <c r="F23" s="99"/>
      <c r="G23" s="99"/>
      <c r="H23" s="99"/>
      <c r="I23" s="99"/>
      <c r="J23" s="99"/>
      <c r="K23" s="99"/>
      <c r="L23" s="99"/>
      <c r="M23" s="99"/>
      <c r="N23" s="99"/>
      <c r="O23" s="99"/>
      <c r="P23" s="99"/>
      <c r="Q23" s="99"/>
      <c r="R23" s="99"/>
      <c r="S23" s="223"/>
      <c r="T23" s="157">
        <f t="shared" si="0"/>
        <v>0</v>
      </c>
    </row>
    <row r="24" spans="1:20" ht="13.5">
      <c r="A24" s="214"/>
      <c r="B24" s="218"/>
      <c r="C24" s="39" t="s">
        <v>112</v>
      </c>
      <c r="D24" s="98"/>
      <c r="E24" s="99"/>
      <c r="F24" s="99"/>
      <c r="G24" s="99"/>
      <c r="H24" s="99"/>
      <c r="I24" s="99"/>
      <c r="J24" s="99"/>
      <c r="K24" s="99"/>
      <c r="L24" s="99"/>
      <c r="M24" s="99"/>
      <c r="N24" s="99"/>
      <c r="O24" s="99"/>
      <c r="P24" s="99"/>
      <c r="Q24" s="99"/>
      <c r="R24" s="99"/>
      <c r="S24" s="223"/>
      <c r="T24" s="157">
        <f t="shared" si="0"/>
        <v>0</v>
      </c>
    </row>
    <row r="25" spans="1:20" ht="13.5">
      <c r="A25" s="214"/>
      <c r="B25" s="218"/>
      <c r="C25" s="39" t="s">
        <v>113</v>
      </c>
      <c r="D25" s="98"/>
      <c r="E25" s="99"/>
      <c r="F25" s="99"/>
      <c r="G25" s="99"/>
      <c r="H25" s="99"/>
      <c r="I25" s="99"/>
      <c r="J25" s="99"/>
      <c r="K25" s="99"/>
      <c r="L25" s="99"/>
      <c r="M25" s="99"/>
      <c r="N25" s="99"/>
      <c r="O25" s="99"/>
      <c r="P25" s="99"/>
      <c r="Q25" s="99"/>
      <c r="R25" s="99"/>
      <c r="S25" s="223"/>
      <c r="T25" s="157">
        <f t="shared" si="0"/>
        <v>0</v>
      </c>
    </row>
    <row r="26" spans="1:20" ht="13.5">
      <c r="A26" s="214"/>
      <c r="B26" s="219"/>
      <c r="C26" s="40" t="s">
        <v>114</v>
      </c>
      <c r="D26" s="100"/>
      <c r="E26" s="101"/>
      <c r="F26" s="101"/>
      <c r="G26" s="101"/>
      <c r="H26" s="101"/>
      <c r="I26" s="101"/>
      <c r="J26" s="101"/>
      <c r="K26" s="101"/>
      <c r="L26" s="101"/>
      <c r="M26" s="101"/>
      <c r="N26" s="101"/>
      <c r="O26" s="101"/>
      <c r="P26" s="101"/>
      <c r="Q26" s="101"/>
      <c r="R26" s="101"/>
      <c r="S26" s="223"/>
      <c r="T26" s="158">
        <f t="shared" si="0"/>
        <v>0</v>
      </c>
    </row>
    <row r="27" spans="1:20" ht="13.5">
      <c r="A27" s="215"/>
      <c r="B27" s="217" t="s">
        <v>87</v>
      </c>
      <c r="C27" s="41" t="s">
        <v>103</v>
      </c>
      <c r="D27" s="108"/>
      <c r="E27" s="109"/>
      <c r="F27" s="109"/>
      <c r="G27" s="109"/>
      <c r="H27" s="109"/>
      <c r="I27" s="109"/>
      <c r="J27" s="109"/>
      <c r="K27" s="109"/>
      <c r="L27" s="109"/>
      <c r="M27" s="109"/>
      <c r="N27" s="109"/>
      <c r="O27" s="109"/>
      <c r="P27" s="109"/>
      <c r="Q27" s="109"/>
      <c r="R27" s="109"/>
      <c r="S27" s="223"/>
      <c r="T27" s="156">
        <f t="shared" si="0"/>
        <v>0</v>
      </c>
    </row>
    <row r="28" spans="1:20" ht="13.5">
      <c r="A28" s="215"/>
      <c r="B28" s="218"/>
      <c r="C28" s="42" t="s">
        <v>104</v>
      </c>
      <c r="D28" s="104"/>
      <c r="E28" s="105"/>
      <c r="F28" s="105"/>
      <c r="G28" s="105"/>
      <c r="H28" s="105"/>
      <c r="I28" s="105"/>
      <c r="J28" s="105"/>
      <c r="K28" s="105"/>
      <c r="L28" s="105"/>
      <c r="M28" s="105"/>
      <c r="N28" s="105"/>
      <c r="O28" s="105"/>
      <c r="P28" s="105"/>
      <c r="Q28" s="105"/>
      <c r="R28" s="105"/>
      <c r="S28" s="223"/>
      <c r="T28" s="157">
        <f t="shared" si="0"/>
        <v>0</v>
      </c>
    </row>
    <row r="29" spans="1:20" ht="13.5">
      <c r="A29" s="215"/>
      <c r="B29" s="218"/>
      <c r="C29" s="42" t="s">
        <v>105</v>
      </c>
      <c r="D29" s="104"/>
      <c r="E29" s="105"/>
      <c r="F29" s="105"/>
      <c r="G29" s="105"/>
      <c r="H29" s="105"/>
      <c r="I29" s="105"/>
      <c r="J29" s="105"/>
      <c r="K29" s="105"/>
      <c r="L29" s="105"/>
      <c r="M29" s="105"/>
      <c r="N29" s="105"/>
      <c r="O29" s="105"/>
      <c r="P29" s="105"/>
      <c r="Q29" s="105"/>
      <c r="R29" s="105"/>
      <c r="S29" s="223"/>
      <c r="T29" s="157">
        <f t="shared" si="0"/>
        <v>0</v>
      </c>
    </row>
    <row r="30" spans="1:20" ht="13.5">
      <c r="A30" s="215"/>
      <c r="B30" s="218"/>
      <c r="C30" s="42" t="s">
        <v>106</v>
      </c>
      <c r="D30" s="104"/>
      <c r="E30" s="105"/>
      <c r="F30" s="105"/>
      <c r="G30" s="105"/>
      <c r="H30" s="105"/>
      <c r="I30" s="105"/>
      <c r="J30" s="105"/>
      <c r="K30" s="105"/>
      <c r="L30" s="105"/>
      <c r="M30" s="105"/>
      <c r="N30" s="105"/>
      <c r="O30" s="105"/>
      <c r="P30" s="105"/>
      <c r="Q30" s="105"/>
      <c r="R30" s="105"/>
      <c r="S30" s="223"/>
      <c r="T30" s="157">
        <f t="shared" si="0"/>
        <v>0</v>
      </c>
    </row>
    <row r="31" spans="1:20" ht="14.25" thickBot="1">
      <c r="A31" s="216"/>
      <c r="B31" s="220"/>
      <c r="C31" s="43" t="s">
        <v>107</v>
      </c>
      <c r="D31" s="106"/>
      <c r="E31" s="107"/>
      <c r="F31" s="107"/>
      <c r="G31" s="107"/>
      <c r="H31" s="107"/>
      <c r="I31" s="107"/>
      <c r="J31" s="107"/>
      <c r="K31" s="107"/>
      <c r="L31" s="107"/>
      <c r="M31" s="107"/>
      <c r="N31" s="107"/>
      <c r="O31" s="107"/>
      <c r="P31" s="107"/>
      <c r="Q31" s="107"/>
      <c r="R31" s="107"/>
      <c r="S31" s="225"/>
      <c r="T31" s="159">
        <f t="shared" si="0"/>
        <v>0</v>
      </c>
    </row>
  </sheetData>
  <sheetProtection password="CC6F" sheet="1"/>
  <mergeCells count="12">
    <mergeCell ref="S5:S17"/>
    <mergeCell ref="S18:S31"/>
    <mergeCell ref="B13:B17"/>
    <mergeCell ref="D1:R1"/>
    <mergeCell ref="A1:B1"/>
    <mergeCell ref="A2:B2"/>
    <mergeCell ref="A3:B3"/>
    <mergeCell ref="A18:A31"/>
    <mergeCell ref="B19:B26"/>
    <mergeCell ref="B27:B31"/>
    <mergeCell ref="A4:A17"/>
    <mergeCell ref="B5:B12"/>
  </mergeCells>
  <dataValidations count="1">
    <dataValidation allowBlank="1" showInputMessage="1" showErrorMessage="1" imeMode="hiragana" sqref="C1:C31"/>
  </dataValidations>
  <printOptions/>
  <pageMargins left="0.7086614173228347" right="0.7086614173228347" top="0.7480314960629921" bottom="0.7480314960629921" header="0.31496062992125984" footer="0.31496062992125984"/>
  <pageSetup horizontalDpi="600" verticalDpi="600" orientation="landscape" paperSize="9" scale="93" r:id="rId2"/>
  <colBreaks count="1" manualBreakCount="1">
    <brk id="11" max="30" man="1"/>
  </colBreaks>
  <drawing r:id="rId1"/>
</worksheet>
</file>

<file path=xl/worksheets/sheet3.xml><?xml version="1.0" encoding="utf-8"?>
<worksheet xmlns="http://schemas.openxmlformats.org/spreadsheetml/2006/main" xmlns:r="http://schemas.openxmlformats.org/officeDocument/2006/relationships">
  <sheetPr>
    <tabColor rgb="FFFF0000"/>
  </sheetPr>
  <dimension ref="A1:M37"/>
  <sheetViews>
    <sheetView zoomScalePageLayoutView="0" workbookViewId="0" topLeftCell="A1">
      <selection activeCell="B9" sqref="B9:G12"/>
    </sheetView>
  </sheetViews>
  <sheetFormatPr defaultColWidth="9.00390625" defaultRowHeight="13.5"/>
  <cols>
    <col min="1" max="1" width="18.125" style="0" customWidth="1"/>
  </cols>
  <sheetData>
    <row r="1" spans="1:13" ht="38.25" customHeight="1" thickBot="1">
      <c r="A1" s="165"/>
      <c r="B1" s="229" t="s">
        <v>115</v>
      </c>
      <c r="C1" s="230"/>
      <c r="D1" s="230"/>
      <c r="E1" s="230"/>
      <c r="F1" s="230"/>
      <c r="G1" s="230"/>
      <c r="H1" s="230" t="s">
        <v>116</v>
      </c>
      <c r="I1" s="230"/>
      <c r="J1" s="230"/>
      <c r="K1" s="230"/>
      <c r="L1" s="230"/>
      <c r="M1" s="231"/>
    </row>
    <row r="2" spans="1:13" ht="13.5" customHeight="1">
      <c r="A2" s="226" t="s">
        <v>158</v>
      </c>
      <c r="B2" s="244"/>
      <c r="C2" s="233"/>
      <c r="D2" s="233"/>
      <c r="E2" s="233"/>
      <c r="F2" s="233"/>
      <c r="G2" s="245"/>
      <c r="H2" s="232"/>
      <c r="I2" s="233"/>
      <c r="J2" s="233"/>
      <c r="K2" s="233"/>
      <c r="L2" s="233"/>
      <c r="M2" s="234"/>
    </row>
    <row r="3" spans="1:13" ht="13.5">
      <c r="A3" s="227"/>
      <c r="B3" s="246"/>
      <c r="C3" s="236"/>
      <c r="D3" s="236"/>
      <c r="E3" s="236"/>
      <c r="F3" s="236"/>
      <c r="G3" s="247"/>
      <c r="H3" s="235"/>
      <c r="I3" s="236"/>
      <c r="J3" s="236"/>
      <c r="K3" s="236"/>
      <c r="L3" s="236"/>
      <c r="M3" s="237"/>
    </row>
    <row r="4" spans="1:13" ht="13.5">
      <c r="A4" s="227"/>
      <c r="B4" s="246"/>
      <c r="C4" s="236"/>
      <c r="D4" s="236"/>
      <c r="E4" s="236"/>
      <c r="F4" s="236"/>
      <c r="G4" s="247"/>
      <c r="H4" s="235"/>
      <c r="I4" s="236"/>
      <c r="J4" s="236"/>
      <c r="K4" s="236"/>
      <c r="L4" s="236"/>
      <c r="M4" s="237"/>
    </row>
    <row r="5" spans="1:13" ht="13.5">
      <c r="A5" s="227"/>
      <c r="B5" s="246"/>
      <c r="C5" s="236"/>
      <c r="D5" s="236"/>
      <c r="E5" s="236"/>
      <c r="F5" s="236"/>
      <c r="G5" s="247"/>
      <c r="H5" s="235"/>
      <c r="I5" s="236"/>
      <c r="J5" s="236"/>
      <c r="K5" s="236"/>
      <c r="L5" s="236"/>
      <c r="M5" s="237"/>
    </row>
    <row r="6" spans="1:13" ht="13.5">
      <c r="A6" s="227"/>
      <c r="B6" s="246"/>
      <c r="C6" s="236"/>
      <c r="D6" s="236"/>
      <c r="E6" s="236"/>
      <c r="F6" s="236"/>
      <c r="G6" s="247"/>
      <c r="H6" s="235"/>
      <c r="I6" s="236"/>
      <c r="J6" s="236"/>
      <c r="K6" s="236"/>
      <c r="L6" s="236"/>
      <c r="M6" s="237"/>
    </row>
    <row r="7" spans="1:13" ht="13.5">
      <c r="A7" s="227"/>
      <c r="B7" s="246"/>
      <c r="C7" s="236"/>
      <c r="D7" s="236"/>
      <c r="E7" s="236"/>
      <c r="F7" s="236"/>
      <c r="G7" s="247"/>
      <c r="H7" s="235"/>
      <c r="I7" s="236"/>
      <c r="J7" s="236"/>
      <c r="K7" s="236"/>
      <c r="L7" s="236"/>
      <c r="M7" s="237"/>
    </row>
    <row r="8" spans="1:13" ht="13.5">
      <c r="A8" s="228"/>
      <c r="B8" s="248"/>
      <c r="C8" s="239"/>
      <c r="D8" s="239"/>
      <c r="E8" s="239"/>
      <c r="F8" s="239"/>
      <c r="G8" s="249"/>
      <c r="H8" s="238"/>
      <c r="I8" s="239"/>
      <c r="J8" s="239"/>
      <c r="K8" s="239"/>
      <c r="L8" s="239"/>
      <c r="M8" s="240"/>
    </row>
    <row r="9" spans="1:13" ht="13.5" customHeight="1">
      <c r="A9" s="252" t="s">
        <v>117</v>
      </c>
      <c r="B9" s="250"/>
      <c r="C9" s="242"/>
      <c r="D9" s="242"/>
      <c r="E9" s="242"/>
      <c r="F9" s="242"/>
      <c r="G9" s="251"/>
      <c r="H9" s="241"/>
      <c r="I9" s="242"/>
      <c r="J9" s="242"/>
      <c r="K9" s="242"/>
      <c r="L9" s="242"/>
      <c r="M9" s="243"/>
    </row>
    <row r="10" spans="1:13" ht="13.5">
      <c r="A10" s="227"/>
      <c r="B10" s="246"/>
      <c r="C10" s="236"/>
      <c r="D10" s="236"/>
      <c r="E10" s="236"/>
      <c r="F10" s="236"/>
      <c r="G10" s="247"/>
      <c r="H10" s="235"/>
      <c r="I10" s="236"/>
      <c r="J10" s="236"/>
      <c r="K10" s="236"/>
      <c r="L10" s="236"/>
      <c r="M10" s="237"/>
    </row>
    <row r="11" spans="1:13" ht="13.5">
      <c r="A11" s="227"/>
      <c r="B11" s="246"/>
      <c r="C11" s="236"/>
      <c r="D11" s="236"/>
      <c r="E11" s="236"/>
      <c r="F11" s="236"/>
      <c r="G11" s="247"/>
      <c r="H11" s="235"/>
      <c r="I11" s="236"/>
      <c r="J11" s="236"/>
      <c r="K11" s="236"/>
      <c r="L11" s="236"/>
      <c r="M11" s="237"/>
    </row>
    <row r="12" spans="1:13" ht="13.5">
      <c r="A12" s="228"/>
      <c r="B12" s="248"/>
      <c r="C12" s="239"/>
      <c r="D12" s="239"/>
      <c r="E12" s="239"/>
      <c r="F12" s="239"/>
      <c r="G12" s="249"/>
      <c r="H12" s="238"/>
      <c r="I12" s="239"/>
      <c r="J12" s="239"/>
      <c r="K12" s="239"/>
      <c r="L12" s="239"/>
      <c r="M12" s="240"/>
    </row>
    <row r="13" spans="1:13" ht="13.5" customHeight="1">
      <c r="A13" s="252" t="s">
        <v>159</v>
      </c>
      <c r="B13" s="250"/>
      <c r="C13" s="242"/>
      <c r="D13" s="242"/>
      <c r="E13" s="242"/>
      <c r="F13" s="242"/>
      <c r="G13" s="251"/>
      <c r="H13" s="241"/>
      <c r="I13" s="242"/>
      <c r="J13" s="242"/>
      <c r="K13" s="242"/>
      <c r="L13" s="242"/>
      <c r="M13" s="243"/>
    </row>
    <row r="14" spans="1:13" ht="13.5">
      <c r="A14" s="227"/>
      <c r="B14" s="246"/>
      <c r="C14" s="236"/>
      <c r="D14" s="236"/>
      <c r="E14" s="236"/>
      <c r="F14" s="236"/>
      <c r="G14" s="247"/>
      <c r="H14" s="235"/>
      <c r="I14" s="236"/>
      <c r="J14" s="236"/>
      <c r="K14" s="236"/>
      <c r="L14" s="236"/>
      <c r="M14" s="237"/>
    </row>
    <row r="15" spans="1:13" ht="13.5">
      <c r="A15" s="227"/>
      <c r="B15" s="246"/>
      <c r="C15" s="236"/>
      <c r="D15" s="236"/>
      <c r="E15" s="236"/>
      <c r="F15" s="236"/>
      <c r="G15" s="247"/>
      <c r="H15" s="235"/>
      <c r="I15" s="236"/>
      <c r="J15" s="236"/>
      <c r="K15" s="236"/>
      <c r="L15" s="236"/>
      <c r="M15" s="237"/>
    </row>
    <row r="16" spans="1:13" ht="13.5">
      <c r="A16" s="228"/>
      <c r="B16" s="248"/>
      <c r="C16" s="239"/>
      <c r="D16" s="239"/>
      <c r="E16" s="239"/>
      <c r="F16" s="239"/>
      <c r="G16" s="249"/>
      <c r="H16" s="238"/>
      <c r="I16" s="239"/>
      <c r="J16" s="239"/>
      <c r="K16" s="239"/>
      <c r="L16" s="239"/>
      <c r="M16" s="240"/>
    </row>
    <row r="17" spans="1:13" ht="13.5" customHeight="1">
      <c r="A17" s="252" t="s">
        <v>160</v>
      </c>
      <c r="B17" s="250"/>
      <c r="C17" s="242"/>
      <c r="D17" s="242"/>
      <c r="E17" s="242"/>
      <c r="F17" s="242"/>
      <c r="G17" s="251"/>
      <c r="H17" s="241"/>
      <c r="I17" s="242"/>
      <c r="J17" s="242"/>
      <c r="K17" s="242"/>
      <c r="L17" s="242"/>
      <c r="M17" s="243"/>
    </row>
    <row r="18" spans="1:13" ht="13.5" customHeight="1">
      <c r="A18" s="227"/>
      <c r="B18" s="246"/>
      <c r="C18" s="236"/>
      <c r="D18" s="236"/>
      <c r="E18" s="236"/>
      <c r="F18" s="236"/>
      <c r="G18" s="247"/>
      <c r="H18" s="235"/>
      <c r="I18" s="236"/>
      <c r="J18" s="236"/>
      <c r="K18" s="236"/>
      <c r="L18" s="236"/>
      <c r="M18" s="237"/>
    </row>
    <row r="19" spans="1:13" ht="13.5" customHeight="1">
      <c r="A19" s="227"/>
      <c r="B19" s="246"/>
      <c r="C19" s="236"/>
      <c r="D19" s="236"/>
      <c r="E19" s="236"/>
      <c r="F19" s="236"/>
      <c r="G19" s="247"/>
      <c r="H19" s="235"/>
      <c r="I19" s="236"/>
      <c r="J19" s="236"/>
      <c r="K19" s="236"/>
      <c r="L19" s="236"/>
      <c r="M19" s="237"/>
    </row>
    <row r="20" spans="1:13" ht="13.5" customHeight="1">
      <c r="A20" s="227"/>
      <c r="B20" s="246"/>
      <c r="C20" s="236"/>
      <c r="D20" s="236"/>
      <c r="E20" s="236"/>
      <c r="F20" s="236"/>
      <c r="G20" s="247"/>
      <c r="H20" s="235"/>
      <c r="I20" s="236"/>
      <c r="J20" s="236"/>
      <c r="K20" s="236"/>
      <c r="L20" s="236"/>
      <c r="M20" s="237"/>
    </row>
    <row r="21" spans="1:13" ht="13.5" customHeight="1">
      <c r="A21" s="228"/>
      <c r="B21" s="248"/>
      <c r="C21" s="239"/>
      <c r="D21" s="239"/>
      <c r="E21" s="239"/>
      <c r="F21" s="239"/>
      <c r="G21" s="249"/>
      <c r="H21" s="238"/>
      <c r="I21" s="239"/>
      <c r="J21" s="239"/>
      <c r="K21" s="239"/>
      <c r="L21" s="239"/>
      <c r="M21" s="240"/>
    </row>
    <row r="22" spans="1:13" ht="13.5" customHeight="1">
      <c r="A22" s="252" t="s">
        <v>161</v>
      </c>
      <c r="B22" s="250"/>
      <c r="C22" s="242"/>
      <c r="D22" s="242"/>
      <c r="E22" s="242"/>
      <c r="F22" s="242"/>
      <c r="G22" s="251"/>
      <c r="H22" s="241"/>
      <c r="I22" s="242"/>
      <c r="J22" s="242"/>
      <c r="K22" s="242"/>
      <c r="L22" s="242"/>
      <c r="M22" s="243"/>
    </row>
    <row r="23" spans="1:13" ht="13.5" customHeight="1">
      <c r="A23" s="227"/>
      <c r="B23" s="246"/>
      <c r="C23" s="236"/>
      <c r="D23" s="236"/>
      <c r="E23" s="236"/>
      <c r="F23" s="236"/>
      <c r="G23" s="247"/>
      <c r="H23" s="235"/>
      <c r="I23" s="236"/>
      <c r="J23" s="236"/>
      <c r="K23" s="236"/>
      <c r="L23" s="236"/>
      <c r="M23" s="237"/>
    </row>
    <row r="24" spans="1:13" ht="13.5" customHeight="1">
      <c r="A24" s="227"/>
      <c r="B24" s="246"/>
      <c r="C24" s="236"/>
      <c r="D24" s="236"/>
      <c r="E24" s="236"/>
      <c r="F24" s="236"/>
      <c r="G24" s="247"/>
      <c r="H24" s="235"/>
      <c r="I24" s="236"/>
      <c r="J24" s="236"/>
      <c r="K24" s="236"/>
      <c r="L24" s="236"/>
      <c r="M24" s="237"/>
    </row>
    <row r="25" spans="1:13" ht="13.5" customHeight="1">
      <c r="A25" s="228"/>
      <c r="B25" s="248"/>
      <c r="C25" s="239"/>
      <c r="D25" s="239"/>
      <c r="E25" s="239"/>
      <c r="F25" s="239"/>
      <c r="G25" s="249"/>
      <c r="H25" s="238"/>
      <c r="I25" s="239"/>
      <c r="J25" s="239"/>
      <c r="K25" s="239"/>
      <c r="L25" s="239"/>
      <c r="M25" s="240"/>
    </row>
    <row r="26" spans="1:13" ht="13.5" customHeight="1">
      <c r="A26" s="252" t="s">
        <v>162</v>
      </c>
      <c r="B26" s="250"/>
      <c r="C26" s="242"/>
      <c r="D26" s="242"/>
      <c r="E26" s="242"/>
      <c r="F26" s="242"/>
      <c r="G26" s="251"/>
      <c r="H26" s="241"/>
      <c r="I26" s="242"/>
      <c r="J26" s="242"/>
      <c r="K26" s="242"/>
      <c r="L26" s="242"/>
      <c r="M26" s="243"/>
    </row>
    <row r="27" spans="1:13" ht="13.5" customHeight="1">
      <c r="A27" s="227"/>
      <c r="B27" s="246"/>
      <c r="C27" s="236"/>
      <c r="D27" s="236"/>
      <c r="E27" s="236"/>
      <c r="F27" s="236"/>
      <c r="G27" s="247"/>
      <c r="H27" s="235"/>
      <c r="I27" s="236"/>
      <c r="J27" s="236"/>
      <c r="K27" s="236"/>
      <c r="L27" s="236"/>
      <c r="M27" s="237"/>
    </row>
    <row r="28" spans="1:13" ht="13.5" customHeight="1">
      <c r="A28" s="227"/>
      <c r="B28" s="246"/>
      <c r="C28" s="236"/>
      <c r="D28" s="236"/>
      <c r="E28" s="236"/>
      <c r="F28" s="236"/>
      <c r="G28" s="247"/>
      <c r="H28" s="235"/>
      <c r="I28" s="236"/>
      <c r="J28" s="236"/>
      <c r="K28" s="236"/>
      <c r="L28" s="236"/>
      <c r="M28" s="237"/>
    </row>
    <row r="29" spans="1:13" ht="13.5" customHeight="1">
      <c r="A29" s="227"/>
      <c r="B29" s="246"/>
      <c r="C29" s="236"/>
      <c r="D29" s="236"/>
      <c r="E29" s="236"/>
      <c r="F29" s="236"/>
      <c r="G29" s="247"/>
      <c r="H29" s="235"/>
      <c r="I29" s="236"/>
      <c r="J29" s="236"/>
      <c r="K29" s="236"/>
      <c r="L29" s="236"/>
      <c r="M29" s="237"/>
    </row>
    <row r="30" spans="1:13" ht="13.5" customHeight="1">
      <c r="A30" s="227"/>
      <c r="B30" s="246"/>
      <c r="C30" s="236"/>
      <c r="D30" s="236"/>
      <c r="E30" s="236"/>
      <c r="F30" s="236"/>
      <c r="G30" s="247"/>
      <c r="H30" s="235"/>
      <c r="I30" s="236"/>
      <c r="J30" s="236"/>
      <c r="K30" s="236"/>
      <c r="L30" s="236"/>
      <c r="M30" s="237"/>
    </row>
    <row r="31" spans="1:13" ht="13.5" customHeight="1">
      <c r="A31" s="228"/>
      <c r="B31" s="248"/>
      <c r="C31" s="239"/>
      <c r="D31" s="239"/>
      <c r="E31" s="239"/>
      <c r="F31" s="239"/>
      <c r="G31" s="249"/>
      <c r="H31" s="238"/>
      <c r="I31" s="239"/>
      <c r="J31" s="239"/>
      <c r="K31" s="239"/>
      <c r="L31" s="239"/>
      <c r="M31" s="240"/>
    </row>
    <row r="32" spans="1:13" ht="13.5" customHeight="1">
      <c r="A32" s="253" t="s">
        <v>221</v>
      </c>
      <c r="B32" s="255"/>
      <c r="C32" s="256"/>
      <c r="D32" s="256"/>
      <c r="E32" s="256"/>
      <c r="F32" s="256"/>
      <c r="G32" s="256"/>
      <c r="H32" s="260"/>
      <c r="I32" s="261"/>
      <c r="J32" s="261"/>
      <c r="K32" s="261"/>
      <c r="L32" s="261"/>
      <c r="M32" s="262"/>
    </row>
    <row r="33" spans="1:13" ht="13.5" customHeight="1">
      <c r="A33" s="253"/>
      <c r="B33" s="255"/>
      <c r="C33" s="256"/>
      <c r="D33" s="256"/>
      <c r="E33" s="256"/>
      <c r="F33" s="256"/>
      <c r="G33" s="256"/>
      <c r="H33" s="260"/>
      <c r="I33" s="261"/>
      <c r="J33" s="261"/>
      <c r="K33" s="261"/>
      <c r="L33" s="261"/>
      <c r="M33" s="262"/>
    </row>
    <row r="34" spans="1:13" ht="13.5" customHeight="1">
      <c r="A34" s="253"/>
      <c r="B34" s="255"/>
      <c r="C34" s="256"/>
      <c r="D34" s="256"/>
      <c r="E34" s="256"/>
      <c r="F34" s="256"/>
      <c r="G34" s="256"/>
      <c r="H34" s="260"/>
      <c r="I34" s="261"/>
      <c r="J34" s="261"/>
      <c r="K34" s="261"/>
      <c r="L34" s="261"/>
      <c r="M34" s="262"/>
    </row>
    <row r="35" spans="1:13" ht="13.5" customHeight="1">
      <c r="A35" s="253"/>
      <c r="B35" s="257"/>
      <c r="C35" s="256"/>
      <c r="D35" s="256"/>
      <c r="E35" s="256"/>
      <c r="F35" s="256"/>
      <c r="G35" s="256"/>
      <c r="H35" s="261"/>
      <c r="I35" s="261"/>
      <c r="J35" s="261"/>
      <c r="K35" s="261"/>
      <c r="L35" s="261"/>
      <c r="M35" s="262"/>
    </row>
    <row r="36" spans="1:13" ht="13.5" customHeight="1">
      <c r="A36" s="253"/>
      <c r="B36" s="257"/>
      <c r="C36" s="256"/>
      <c r="D36" s="256"/>
      <c r="E36" s="256"/>
      <c r="F36" s="256"/>
      <c r="G36" s="256"/>
      <c r="H36" s="261"/>
      <c r="I36" s="261"/>
      <c r="J36" s="261"/>
      <c r="K36" s="261"/>
      <c r="L36" s="261"/>
      <c r="M36" s="262"/>
    </row>
    <row r="37" spans="1:13" ht="13.5" customHeight="1" thickBot="1">
      <c r="A37" s="254"/>
      <c r="B37" s="258"/>
      <c r="C37" s="259"/>
      <c r="D37" s="259"/>
      <c r="E37" s="259"/>
      <c r="F37" s="259"/>
      <c r="G37" s="259"/>
      <c r="H37" s="263"/>
      <c r="I37" s="263"/>
      <c r="J37" s="263"/>
      <c r="K37" s="263"/>
      <c r="L37" s="263"/>
      <c r="M37" s="264"/>
    </row>
  </sheetData>
  <sheetProtection password="CC6F" sheet="1"/>
  <mergeCells count="23">
    <mergeCell ref="A26:A31"/>
    <mergeCell ref="B26:G31"/>
    <mergeCell ref="H26:M31"/>
    <mergeCell ref="A32:A37"/>
    <mergeCell ref="B32:G37"/>
    <mergeCell ref="H32:M37"/>
    <mergeCell ref="B22:G25"/>
    <mergeCell ref="H22:M25"/>
    <mergeCell ref="A13:A16"/>
    <mergeCell ref="A17:A21"/>
    <mergeCell ref="H13:M16"/>
    <mergeCell ref="H17:M21"/>
    <mergeCell ref="A22:A25"/>
    <mergeCell ref="B13:G16"/>
    <mergeCell ref="B17:G21"/>
    <mergeCell ref="A2:A8"/>
    <mergeCell ref="B1:G1"/>
    <mergeCell ref="H1:M1"/>
    <mergeCell ref="H2:M8"/>
    <mergeCell ref="H9:M12"/>
    <mergeCell ref="B2:G8"/>
    <mergeCell ref="B9:G12"/>
    <mergeCell ref="A9:A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L20" sqref="L20"/>
    </sheetView>
  </sheetViews>
  <sheetFormatPr defaultColWidth="9.00390625" defaultRowHeight="13.5"/>
  <sheetData>
    <row r="1" ht="13.5">
      <c r="A1" t="s">
        <v>243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G18" sqref="G18"/>
    </sheetView>
  </sheetViews>
  <sheetFormatPr defaultColWidth="9.00390625" defaultRowHeight="13.5"/>
  <sheetData>
    <row r="1" ht="13.5">
      <c r="A1" t="s">
        <v>243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M48"/>
  <sheetViews>
    <sheetView showZeros="0" view="pageBreakPreview" zoomScale="115" zoomScaleSheetLayoutView="115" workbookViewId="0" topLeftCell="A1">
      <selection activeCell="A1" sqref="A1"/>
    </sheetView>
  </sheetViews>
  <sheetFormatPr defaultColWidth="9.00390625" defaultRowHeight="13.5"/>
  <cols>
    <col min="1" max="1" width="0.5" style="60" customWidth="1"/>
    <col min="2" max="2" width="7.50390625" style="60" customWidth="1"/>
    <col min="3" max="3" width="15.25390625" style="60" customWidth="1"/>
    <col min="4" max="4" width="4.75390625" style="60" customWidth="1"/>
    <col min="5" max="6" width="7.00390625" style="60" customWidth="1"/>
    <col min="7" max="7" width="6.25390625" style="60" customWidth="1"/>
    <col min="8" max="8" width="11.625" style="60" customWidth="1"/>
    <col min="9" max="9" width="29.125" style="60" customWidth="1"/>
    <col min="10" max="10" width="32.00390625" style="60" bestFit="1" customWidth="1"/>
    <col min="11" max="11" width="4.75390625" style="60" hidden="1" customWidth="1"/>
    <col min="12" max="12" width="9.00390625" style="60" customWidth="1"/>
    <col min="13" max="13" width="8.625" style="60" customWidth="1"/>
    <col min="14" max="14" width="12.50390625" style="60" customWidth="1"/>
    <col min="15" max="16384" width="9.00390625" style="60" customWidth="1"/>
  </cols>
  <sheetData>
    <row r="1" ht="3" customHeight="1"/>
    <row r="2" spans="2:9" ht="15.75" customHeight="1">
      <c r="B2" s="182" t="s">
        <v>241</v>
      </c>
      <c r="C2" s="183"/>
      <c r="D2" s="184"/>
      <c r="E2" s="184"/>
      <c r="F2" s="184"/>
      <c r="G2" s="184"/>
      <c r="H2" s="184"/>
      <c r="I2" s="184"/>
    </row>
    <row r="3" spans="2:9" ht="15.75" customHeight="1">
      <c r="B3" s="195" t="s">
        <v>8</v>
      </c>
      <c r="C3" s="196"/>
      <c r="D3" s="196"/>
      <c r="E3" s="196"/>
      <c r="F3" s="196"/>
      <c r="G3" s="196"/>
      <c r="H3" s="196"/>
      <c r="I3" s="196"/>
    </row>
    <row r="4" spans="2:9" ht="15.75" customHeight="1" thickBot="1">
      <c r="B4" s="195"/>
      <c r="C4" s="197"/>
      <c r="D4" s="197"/>
      <c r="E4" s="197"/>
      <c r="F4" s="197"/>
      <c r="G4" s="197"/>
      <c r="H4" s="197"/>
      <c r="I4" s="197"/>
    </row>
    <row r="5" spans="2:9" ht="15.75" customHeight="1">
      <c r="B5" s="61"/>
      <c r="C5" s="62"/>
      <c r="D5" s="62"/>
      <c r="E5" s="62"/>
      <c r="F5" s="62"/>
      <c r="G5" s="62"/>
      <c r="H5" s="62"/>
      <c r="I5" s="63"/>
    </row>
    <row r="6" spans="2:9" ht="15.75" customHeight="1">
      <c r="B6" s="189" t="s">
        <v>193</v>
      </c>
      <c r="C6" s="190"/>
      <c r="D6" s="190"/>
      <c r="E6" s="190"/>
      <c r="F6" s="190"/>
      <c r="G6" s="190"/>
      <c r="H6" s="190"/>
      <c r="I6" s="191"/>
    </row>
    <row r="7" spans="2:9" ht="15.75" customHeight="1">
      <c r="B7" s="64"/>
      <c r="C7" s="77"/>
      <c r="D7" s="77"/>
      <c r="E7" s="77"/>
      <c r="F7" s="77"/>
      <c r="G7" s="77"/>
      <c r="H7" s="77"/>
      <c r="I7" s="92" t="s">
        <v>230</v>
      </c>
    </row>
    <row r="8" spans="2:9" ht="15.75" customHeight="1">
      <c r="B8" s="192" t="s">
        <v>39</v>
      </c>
      <c r="C8" s="193"/>
      <c r="D8" s="193"/>
      <c r="E8" s="193"/>
      <c r="F8" s="193"/>
      <c r="G8" s="193"/>
      <c r="H8" s="193"/>
      <c r="I8" s="194"/>
    </row>
    <row r="9" spans="2:9" ht="15.75" customHeight="1">
      <c r="B9" s="192" t="s">
        <v>38</v>
      </c>
      <c r="C9" s="193"/>
      <c r="D9" s="193"/>
      <c r="E9" s="193"/>
      <c r="F9" s="193"/>
      <c r="G9" s="193"/>
      <c r="H9" s="193"/>
      <c r="I9" s="194"/>
    </row>
    <row r="10" spans="2:9" ht="15.75" customHeight="1">
      <c r="B10" s="70"/>
      <c r="C10" s="71"/>
      <c r="D10" s="71"/>
      <c r="E10" s="71"/>
      <c r="F10" s="71"/>
      <c r="G10" s="71"/>
      <c r="H10" s="71"/>
      <c r="I10" s="72"/>
    </row>
    <row r="11" spans="2:9" ht="15.75" customHeight="1">
      <c r="B11" s="168"/>
      <c r="C11" s="169"/>
      <c r="D11" s="169"/>
      <c r="E11" s="169"/>
      <c r="F11" s="169"/>
      <c r="G11" s="169"/>
      <c r="H11" s="169"/>
      <c r="I11" s="170"/>
    </row>
    <row r="12" spans="2:9" ht="26.25" customHeight="1">
      <c r="B12" s="73"/>
      <c r="C12" s="75"/>
      <c r="D12" s="198"/>
      <c r="E12" s="199"/>
      <c r="F12" s="76"/>
      <c r="G12" s="185" t="s">
        <v>0</v>
      </c>
      <c r="H12" s="185"/>
      <c r="I12" s="186"/>
    </row>
    <row r="13" spans="2:13" ht="26.25" customHeight="1">
      <c r="B13" s="73"/>
      <c r="C13" s="78"/>
      <c r="D13" s="78"/>
      <c r="E13" s="78"/>
      <c r="F13" s="78"/>
      <c r="G13" s="78"/>
      <c r="H13" s="79" t="s">
        <v>84</v>
      </c>
      <c r="I13" s="93" t="s">
        <v>131</v>
      </c>
      <c r="J13" s="81"/>
      <c r="K13" s="81"/>
      <c r="L13" s="81"/>
      <c r="M13" s="81"/>
    </row>
    <row r="14" spans="2:13" ht="33.75" customHeight="1">
      <c r="B14" s="73"/>
      <c r="C14" s="78"/>
      <c r="D14" s="78"/>
      <c r="E14" s="78"/>
      <c r="F14" s="78"/>
      <c r="G14" s="78"/>
      <c r="H14" s="79" t="s">
        <v>85</v>
      </c>
      <c r="I14" s="93" t="s">
        <v>197</v>
      </c>
      <c r="J14" s="81"/>
      <c r="K14" s="81"/>
      <c r="L14" s="81"/>
      <c r="M14" s="81"/>
    </row>
    <row r="15" spans="2:9" ht="18.75" customHeight="1">
      <c r="B15" s="73"/>
      <c r="C15" s="78"/>
      <c r="D15" s="75"/>
      <c r="E15" s="75"/>
      <c r="F15" s="75"/>
      <c r="G15" s="78"/>
      <c r="H15" s="190" t="s">
        <v>1</v>
      </c>
      <c r="I15" s="191"/>
    </row>
    <row r="16" spans="1:9" ht="26.25" customHeight="1">
      <c r="A16" s="82"/>
      <c r="B16" s="83" t="s">
        <v>9</v>
      </c>
      <c r="C16" s="84"/>
      <c r="D16" s="84"/>
      <c r="E16" s="84"/>
      <c r="F16" s="84"/>
      <c r="G16" s="78"/>
      <c r="H16" s="79" t="s">
        <v>7</v>
      </c>
      <c r="I16" s="93" t="s">
        <v>132</v>
      </c>
    </row>
    <row r="17" spans="2:9" ht="31.5" customHeight="1">
      <c r="B17" s="168" t="s">
        <v>196</v>
      </c>
      <c r="C17" s="169"/>
      <c r="D17" s="169"/>
      <c r="E17" s="169"/>
      <c r="F17" s="169"/>
      <c r="G17" s="169"/>
      <c r="H17" s="169"/>
      <c r="I17" s="170"/>
    </row>
    <row r="18" spans="2:9" ht="26.25" customHeight="1" thickBot="1">
      <c r="B18" s="171"/>
      <c r="C18" s="172"/>
      <c r="D18" s="172"/>
      <c r="E18" s="172"/>
      <c r="F18" s="172"/>
      <c r="G18" s="172"/>
      <c r="H18" s="172"/>
      <c r="I18" s="173"/>
    </row>
    <row r="19" spans="2:9" ht="41.25" customHeight="1" thickBot="1">
      <c r="B19" s="187" t="s">
        <v>10</v>
      </c>
      <c r="C19" s="188"/>
      <c r="D19" s="265" t="s">
        <v>198</v>
      </c>
      <c r="E19" s="266"/>
      <c r="F19" s="266"/>
      <c r="G19" s="266"/>
      <c r="H19" s="266"/>
      <c r="I19" s="267"/>
    </row>
    <row r="20" spans="2:9" ht="41.25" customHeight="1" thickBot="1">
      <c r="B20" s="187" t="s">
        <v>11</v>
      </c>
      <c r="C20" s="188"/>
      <c r="D20" s="265" t="s">
        <v>199</v>
      </c>
      <c r="E20" s="266"/>
      <c r="F20" s="266"/>
      <c r="G20" s="266"/>
      <c r="H20" s="266"/>
      <c r="I20" s="267"/>
    </row>
    <row r="21" spans="2:9" ht="41.25" customHeight="1" thickBot="1">
      <c r="B21" s="187" t="s">
        <v>2</v>
      </c>
      <c r="C21" s="188"/>
      <c r="D21" s="265" t="s">
        <v>231</v>
      </c>
      <c r="E21" s="266"/>
      <c r="F21" s="266"/>
      <c r="G21" s="266"/>
      <c r="H21" s="266"/>
      <c r="I21" s="267"/>
    </row>
    <row r="22" spans="2:9" ht="25.5" customHeight="1" thickBot="1">
      <c r="B22" s="202" t="s">
        <v>3</v>
      </c>
      <c r="C22" s="203"/>
      <c r="D22" s="203"/>
      <c r="E22" s="203"/>
      <c r="F22" s="203"/>
      <c r="G22" s="203"/>
      <c r="H22" s="203"/>
      <c r="I22" s="204"/>
    </row>
    <row r="23" spans="2:9" ht="49.5" customHeight="1" thickBot="1">
      <c r="B23" s="166"/>
      <c r="C23" s="86" t="s">
        <v>4</v>
      </c>
      <c r="D23" s="265" t="s">
        <v>45</v>
      </c>
      <c r="E23" s="266"/>
      <c r="F23" s="266"/>
      <c r="G23" s="266"/>
      <c r="H23" s="266"/>
      <c r="I23" s="267"/>
    </row>
    <row r="24" spans="2:9" ht="49.5" customHeight="1" thickBot="1">
      <c r="B24" s="166"/>
      <c r="C24" s="87" t="s">
        <v>5</v>
      </c>
      <c r="D24" s="265" t="s">
        <v>240</v>
      </c>
      <c r="E24" s="266"/>
      <c r="F24" s="266"/>
      <c r="G24" s="266"/>
      <c r="H24" s="266"/>
      <c r="I24" s="267"/>
    </row>
    <row r="25" spans="2:9" ht="49.5" customHeight="1" thickBot="1">
      <c r="B25" s="166"/>
      <c r="C25" s="87" t="s">
        <v>6</v>
      </c>
      <c r="D25" s="265" t="s">
        <v>200</v>
      </c>
      <c r="E25" s="266"/>
      <c r="F25" s="266"/>
      <c r="G25" s="266"/>
      <c r="H25" s="266"/>
      <c r="I25" s="267"/>
    </row>
    <row r="26" spans="2:9" ht="105.75" customHeight="1" thickBot="1">
      <c r="B26" s="167"/>
      <c r="C26" s="87" t="s">
        <v>194</v>
      </c>
      <c r="D26" s="179" t="s">
        <v>91</v>
      </c>
      <c r="E26" s="180"/>
      <c r="F26" s="180"/>
      <c r="G26" s="180"/>
      <c r="H26" s="180"/>
      <c r="I26" s="181"/>
    </row>
    <row r="27" ht="16.5" customHeight="1">
      <c r="I27" s="88" t="s">
        <v>242</v>
      </c>
    </row>
    <row r="29" spans="10:11" ht="13.5">
      <c r="J29" s="89" t="s">
        <v>47</v>
      </c>
      <c r="K29" s="90" t="s">
        <v>48</v>
      </c>
    </row>
    <row r="30" spans="10:11" ht="13.5">
      <c r="J30" s="91" t="s">
        <v>49</v>
      </c>
      <c r="K30" s="90" t="s">
        <v>50</v>
      </c>
    </row>
    <row r="31" spans="10:11" ht="13.5">
      <c r="J31" s="91" t="s">
        <v>51</v>
      </c>
      <c r="K31" s="90" t="s">
        <v>51</v>
      </c>
    </row>
    <row r="32" spans="10:11" ht="13.5">
      <c r="J32" s="91" t="s">
        <v>52</v>
      </c>
      <c r="K32" s="90" t="s">
        <v>53</v>
      </c>
    </row>
    <row r="33" spans="10:11" ht="13.5">
      <c r="J33" s="91" t="s">
        <v>44</v>
      </c>
      <c r="K33" s="90" t="s">
        <v>54</v>
      </c>
    </row>
    <row r="34" spans="10:11" ht="13.5">
      <c r="J34" s="91" t="s">
        <v>45</v>
      </c>
      <c r="K34" s="90" t="s">
        <v>55</v>
      </c>
    </row>
    <row r="35" spans="10:11" ht="13.5">
      <c r="J35" s="91" t="s">
        <v>56</v>
      </c>
      <c r="K35" s="90" t="s">
        <v>57</v>
      </c>
    </row>
    <row r="36" spans="10:11" ht="13.5">
      <c r="J36" s="91" t="s">
        <v>58</v>
      </c>
      <c r="K36" s="90" t="s">
        <v>59</v>
      </c>
    </row>
    <row r="37" spans="10:11" ht="13.5">
      <c r="J37" s="91" t="s">
        <v>60</v>
      </c>
      <c r="K37" s="90" t="s">
        <v>61</v>
      </c>
    </row>
    <row r="38" spans="10:11" ht="13.5">
      <c r="J38" s="91" t="s">
        <v>62</v>
      </c>
      <c r="K38" s="90" t="s">
        <v>63</v>
      </c>
    </row>
    <row r="39" spans="10:11" ht="13.5">
      <c r="J39" s="91" t="s">
        <v>64</v>
      </c>
      <c r="K39" s="90" t="s">
        <v>65</v>
      </c>
    </row>
    <row r="40" spans="10:11" ht="13.5">
      <c r="J40" s="91" t="s">
        <v>66</v>
      </c>
      <c r="K40" s="90" t="s">
        <v>67</v>
      </c>
    </row>
    <row r="41" spans="10:11" ht="13.5">
      <c r="J41" s="91" t="s">
        <v>68</v>
      </c>
      <c r="K41" s="90" t="s">
        <v>69</v>
      </c>
    </row>
    <row r="42" spans="10:11" ht="13.5">
      <c r="J42" s="91" t="s">
        <v>70</v>
      </c>
      <c r="K42" s="90" t="s">
        <v>71</v>
      </c>
    </row>
    <row r="43" spans="10:11" ht="13.5">
      <c r="J43" s="91" t="s">
        <v>72</v>
      </c>
      <c r="K43" s="90" t="s">
        <v>73</v>
      </c>
    </row>
    <row r="44" spans="10:11" ht="13.5">
      <c r="J44" s="91" t="s">
        <v>74</v>
      </c>
      <c r="K44" s="90" t="s">
        <v>75</v>
      </c>
    </row>
    <row r="45" spans="10:11" ht="13.5">
      <c r="J45" s="91" t="s">
        <v>76</v>
      </c>
      <c r="K45" s="90" t="s">
        <v>77</v>
      </c>
    </row>
    <row r="46" spans="10:11" ht="13.5">
      <c r="J46" s="91" t="s">
        <v>78</v>
      </c>
      <c r="K46" s="90" t="s">
        <v>79</v>
      </c>
    </row>
    <row r="47" spans="10:11" ht="13.5">
      <c r="J47" s="91" t="s">
        <v>80</v>
      </c>
      <c r="K47" s="90" t="s">
        <v>81</v>
      </c>
    </row>
    <row r="48" spans="10:11" ht="13.5">
      <c r="J48" s="91" t="s">
        <v>82</v>
      </c>
      <c r="K48" s="90" t="s">
        <v>83</v>
      </c>
    </row>
  </sheetData>
  <sheetProtection password="CC6F" sheet="1"/>
  <mergeCells count="23">
    <mergeCell ref="B20:C20"/>
    <mergeCell ref="D20:I20"/>
    <mergeCell ref="B21:C21"/>
    <mergeCell ref="D21:I21"/>
    <mergeCell ref="B22:I22"/>
    <mergeCell ref="B23:B26"/>
    <mergeCell ref="D23:I23"/>
    <mergeCell ref="D24:I24"/>
    <mergeCell ref="D25:I25"/>
    <mergeCell ref="D26:I26"/>
    <mergeCell ref="B11:I11"/>
    <mergeCell ref="D12:E12"/>
    <mergeCell ref="G12:I12"/>
    <mergeCell ref="H15:I15"/>
    <mergeCell ref="B17:I18"/>
    <mergeCell ref="B19:C19"/>
    <mergeCell ref="D19:I19"/>
    <mergeCell ref="B2:I2"/>
    <mergeCell ref="B3:I3"/>
    <mergeCell ref="B4:I4"/>
    <mergeCell ref="B6:I6"/>
    <mergeCell ref="B8:I8"/>
    <mergeCell ref="B9:I9"/>
  </mergeCells>
  <dataValidations count="2">
    <dataValidation type="list" allowBlank="1" showInputMessage="1" showErrorMessage="1" sqref="I23">
      <formula1>N30:N48</formula1>
    </dataValidation>
    <dataValidation type="list" allowBlank="1" showInputMessage="1" showErrorMessage="1" sqref="D23:H23">
      <formula1>J30:J48</formula1>
    </dataValidation>
  </dataValidations>
  <printOptions/>
  <pageMargins left="0.7480314960629921" right="0.7480314960629921" top="0.984251968503937" bottom="0.984251968503937" header="0.5118110236220472" footer="0.5118110236220472"/>
  <pageSetup blackAndWhite="1" fitToHeight="1" fitToWidth="1" horizontalDpi="1200" verticalDpi="12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T31"/>
  <sheetViews>
    <sheetView view="pageBreakPreview" zoomScaleSheetLayoutView="100" workbookViewId="0" topLeftCell="A1">
      <pane xSplit="3" ySplit="3" topLeftCell="D16" activePane="bottomRight" state="frozen"/>
      <selection pane="topLeft" activeCell="A2" sqref="A2"/>
      <selection pane="topRight" activeCell="A2" sqref="A2"/>
      <selection pane="bottomLeft" activeCell="A2" sqref="A2"/>
      <selection pane="bottomRight" activeCell="N21" sqref="N21"/>
    </sheetView>
  </sheetViews>
  <sheetFormatPr defaultColWidth="9.00390625" defaultRowHeight="13.5"/>
  <cols>
    <col min="1" max="1" width="6.875" style="17" customWidth="1"/>
    <col min="2" max="2" width="5.50390625" style="17" customWidth="1"/>
    <col min="3" max="3" width="46.625" style="17" bestFit="1" customWidth="1"/>
    <col min="4" max="4" width="9.00390625" style="17" customWidth="1"/>
    <col min="5" max="6" width="9.375" style="17" customWidth="1"/>
    <col min="7" max="18" width="9.00390625" style="17" customWidth="1"/>
    <col min="19" max="20" width="10.625" style="17" customWidth="1"/>
    <col min="21" max="22" width="9.00390625" style="17" customWidth="1"/>
    <col min="23" max="16384" width="9.00390625" style="17" customWidth="1"/>
  </cols>
  <sheetData>
    <row r="1" spans="1:20" ht="27.75" customHeight="1">
      <c r="A1" s="207" t="s">
        <v>40</v>
      </c>
      <c r="B1" s="208"/>
      <c r="C1" s="26">
        <f>IF('第１面'!D19="","",'第１面'!D19)</f>
      </c>
      <c r="D1" s="205" t="s">
        <v>201</v>
      </c>
      <c r="E1" s="206"/>
      <c r="F1" s="206"/>
      <c r="G1" s="206"/>
      <c r="H1" s="206"/>
      <c r="I1" s="206"/>
      <c r="J1" s="206"/>
      <c r="K1" s="206"/>
      <c r="L1" s="206"/>
      <c r="M1" s="206"/>
      <c r="N1" s="206"/>
      <c r="O1" s="206"/>
      <c r="P1" s="206"/>
      <c r="Q1" s="206"/>
      <c r="R1" s="206"/>
      <c r="S1" s="160"/>
      <c r="T1" s="37"/>
    </row>
    <row r="2" spans="1:20" ht="27.75" customHeight="1">
      <c r="A2" s="209" t="s">
        <v>41</v>
      </c>
      <c r="B2" s="210"/>
      <c r="C2" s="27">
        <f>IF('第１面'!D20="","",'第１面'!D20)</f>
      </c>
      <c r="D2" s="57">
        <f>COUNTIF($D$4:D4,D4)</f>
        <v>1</v>
      </c>
      <c r="E2" s="58">
        <f>COUNTIF($D$4:E4,E4)</f>
        <v>0</v>
      </c>
      <c r="F2" s="58">
        <f>COUNTIF($D$4:F4,F4)</f>
        <v>0</v>
      </c>
      <c r="G2" s="58">
        <f>COUNTIF($D$4:G4,G4)</f>
        <v>1</v>
      </c>
      <c r="H2" s="58">
        <f>COUNTIF($D$4:H4,H4)</f>
        <v>0</v>
      </c>
      <c r="I2" s="59">
        <f>COUNTIF($D$4:I4,I4)</f>
        <v>0</v>
      </c>
      <c r="J2" s="59">
        <f>COUNTIF($D$4:J4,J4)</f>
        <v>0</v>
      </c>
      <c r="K2" s="58">
        <f>COUNTIF($D$4:K4,K4)</f>
        <v>0</v>
      </c>
      <c r="L2" s="58">
        <f>COUNTIF($D$4:L4,L4)</f>
        <v>0</v>
      </c>
      <c r="M2" s="58">
        <f>COUNTIF($D$4:M4,M4)</f>
        <v>0</v>
      </c>
      <c r="N2" s="58">
        <f>COUNTIF($D$4:N4,N4)</f>
        <v>0</v>
      </c>
      <c r="O2" s="58">
        <f>COUNTIF($D$4:O4,O4)</f>
        <v>0</v>
      </c>
      <c r="P2" s="58">
        <f>COUNTIF($D$4:P4,P4)</f>
        <v>0</v>
      </c>
      <c r="Q2" s="58">
        <f>COUNTIF($D$4:Q4,Q4)</f>
        <v>0</v>
      </c>
      <c r="R2" s="58">
        <f>COUNTIF($D$4:R4,R4)</f>
        <v>1</v>
      </c>
      <c r="S2" s="161"/>
      <c r="T2" s="153" t="s">
        <v>42</v>
      </c>
    </row>
    <row r="3" spans="1:20" ht="43.5" customHeight="1" thickBot="1">
      <c r="A3" s="211" t="s">
        <v>43</v>
      </c>
      <c r="B3" s="212"/>
      <c r="C3" s="28">
        <f>IF('第１面'!D23="","",'第１面'!D23)</f>
      </c>
      <c r="D3" s="120" t="s">
        <v>153</v>
      </c>
      <c r="E3" s="55" t="s">
        <v>146</v>
      </c>
      <c r="F3" s="55" t="s">
        <v>147</v>
      </c>
      <c r="G3" s="55" t="s">
        <v>148</v>
      </c>
      <c r="H3" s="53" t="s">
        <v>139</v>
      </c>
      <c r="I3" s="55" t="s">
        <v>154</v>
      </c>
      <c r="J3" s="56" t="s">
        <v>140</v>
      </c>
      <c r="K3" s="53" t="s">
        <v>141</v>
      </c>
      <c r="L3" s="55" t="s">
        <v>149</v>
      </c>
      <c r="M3" s="55" t="s">
        <v>150</v>
      </c>
      <c r="N3" s="55" t="s">
        <v>151</v>
      </c>
      <c r="O3" s="55" t="s">
        <v>143</v>
      </c>
      <c r="P3" s="53" t="s">
        <v>144</v>
      </c>
      <c r="Q3" s="53" t="s">
        <v>145</v>
      </c>
      <c r="R3" s="119" t="s">
        <v>152</v>
      </c>
      <c r="S3" s="162" t="s">
        <v>222</v>
      </c>
      <c r="T3" s="154"/>
    </row>
    <row r="4" spans="1:20" ht="13.5">
      <c r="A4" s="221" t="s">
        <v>86</v>
      </c>
      <c r="B4" s="29"/>
      <c r="C4" s="30" t="s">
        <v>202</v>
      </c>
      <c r="D4" s="94">
        <v>100</v>
      </c>
      <c r="E4" s="95"/>
      <c r="F4" s="95"/>
      <c r="G4" s="95">
        <v>220</v>
      </c>
      <c r="H4" s="95"/>
      <c r="I4" s="95"/>
      <c r="J4" s="95"/>
      <c r="K4" s="95"/>
      <c r="L4" s="95"/>
      <c r="M4" s="95"/>
      <c r="N4" s="95"/>
      <c r="O4" s="95"/>
      <c r="P4" s="95"/>
      <c r="Q4" s="95"/>
      <c r="R4" s="95">
        <v>310</v>
      </c>
      <c r="S4" s="163">
        <f>SUM(D4:G4)+SUM(J4:R4)</f>
        <v>630</v>
      </c>
      <c r="T4" s="155">
        <f aca="true" t="shared" si="0" ref="T4:T31">SUM(D4:R4)</f>
        <v>630</v>
      </c>
    </row>
    <row r="5" spans="1:20" ht="13.5">
      <c r="A5" s="214"/>
      <c r="B5" s="217" t="s">
        <v>46</v>
      </c>
      <c r="C5" s="31" t="s">
        <v>95</v>
      </c>
      <c r="D5" s="96"/>
      <c r="E5" s="97"/>
      <c r="F5" s="97"/>
      <c r="G5" s="97"/>
      <c r="H5" s="97"/>
      <c r="I5" s="97"/>
      <c r="J5" s="97"/>
      <c r="K5" s="97"/>
      <c r="L5" s="97"/>
      <c r="M5" s="97"/>
      <c r="N5" s="97"/>
      <c r="O5" s="97"/>
      <c r="P5" s="97"/>
      <c r="Q5" s="97"/>
      <c r="R5" s="97"/>
      <c r="S5" s="222"/>
      <c r="T5" s="156">
        <f t="shared" si="0"/>
        <v>0</v>
      </c>
    </row>
    <row r="6" spans="1:20" ht="13.5">
      <c r="A6" s="214"/>
      <c r="B6" s="218"/>
      <c r="C6" s="32" t="s">
        <v>96</v>
      </c>
      <c r="D6" s="98"/>
      <c r="E6" s="99"/>
      <c r="F6" s="99"/>
      <c r="G6" s="99"/>
      <c r="H6" s="99"/>
      <c r="I6" s="99"/>
      <c r="J6" s="99"/>
      <c r="K6" s="99"/>
      <c r="L6" s="99"/>
      <c r="M6" s="99"/>
      <c r="N6" s="99"/>
      <c r="O6" s="99"/>
      <c r="P6" s="99"/>
      <c r="Q6" s="99"/>
      <c r="R6" s="99"/>
      <c r="S6" s="223"/>
      <c r="T6" s="157">
        <f t="shared" si="0"/>
        <v>0</v>
      </c>
    </row>
    <row r="7" spans="1:20" ht="13.5">
      <c r="A7" s="214"/>
      <c r="B7" s="218"/>
      <c r="C7" s="32" t="s">
        <v>97</v>
      </c>
      <c r="D7" s="98">
        <v>100</v>
      </c>
      <c r="E7" s="99"/>
      <c r="F7" s="99"/>
      <c r="G7" s="99"/>
      <c r="H7" s="99"/>
      <c r="I7" s="99"/>
      <c r="J7" s="99"/>
      <c r="K7" s="99"/>
      <c r="L7" s="99"/>
      <c r="M7" s="99"/>
      <c r="N7" s="99"/>
      <c r="O7" s="99"/>
      <c r="P7" s="99"/>
      <c r="Q7" s="99"/>
      <c r="R7" s="99"/>
      <c r="S7" s="223"/>
      <c r="T7" s="157">
        <f t="shared" si="0"/>
        <v>100</v>
      </c>
    </row>
    <row r="8" spans="1:20" ht="13.5">
      <c r="A8" s="214"/>
      <c r="B8" s="218"/>
      <c r="C8" s="32" t="s">
        <v>98</v>
      </c>
      <c r="D8" s="98"/>
      <c r="E8" s="99"/>
      <c r="F8" s="99"/>
      <c r="G8" s="99"/>
      <c r="H8" s="99"/>
      <c r="I8" s="99"/>
      <c r="J8" s="99"/>
      <c r="K8" s="99"/>
      <c r="L8" s="99"/>
      <c r="M8" s="99"/>
      <c r="N8" s="99"/>
      <c r="O8" s="99"/>
      <c r="P8" s="99"/>
      <c r="Q8" s="99"/>
      <c r="R8" s="99"/>
      <c r="S8" s="223"/>
      <c r="T8" s="157">
        <f t="shared" si="0"/>
        <v>0</v>
      </c>
    </row>
    <row r="9" spans="1:20" ht="13.5">
      <c r="A9" s="214"/>
      <c r="B9" s="218"/>
      <c r="C9" s="32" t="s">
        <v>99</v>
      </c>
      <c r="D9" s="98">
        <v>40</v>
      </c>
      <c r="E9" s="99"/>
      <c r="F9" s="99"/>
      <c r="G9" s="99"/>
      <c r="H9" s="99"/>
      <c r="I9" s="99"/>
      <c r="J9" s="99"/>
      <c r="K9" s="99"/>
      <c r="L9" s="99"/>
      <c r="M9" s="99"/>
      <c r="N9" s="99"/>
      <c r="O9" s="99"/>
      <c r="P9" s="99"/>
      <c r="Q9" s="99"/>
      <c r="R9" s="99"/>
      <c r="S9" s="223"/>
      <c r="T9" s="157">
        <f t="shared" si="0"/>
        <v>40</v>
      </c>
    </row>
    <row r="10" spans="1:20" ht="13.5">
      <c r="A10" s="214"/>
      <c r="B10" s="218"/>
      <c r="C10" s="32" t="s">
        <v>100</v>
      </c>
      <c r="D10" s="98">
        <v>60</v>
      </c>
      <c r="E10" s="99"/>
      <c r="F10" s="99"/>
      <c r="G10" s="99"/>
      <c r="H10" s="99"/>
      <c r="I10" s="99"/>
      <c r="J10" s="99"/>
      <c r="K10" s="99"/>
      <c r="L10" s="99"/>
      <c r="M10" s="99"/>
      <c r="N10" s="99"/>
      <c r="O10" s="99"/>
      <c r="P10" s="99"/>
      <c r="Q10" s="99"/>
      <c r="R10" s="99"/>
      <c r="S10" s="223"/>
      <c r="T10" s="157">
        <f t="shared" si="0"/>
        <v>60</v>
      </c>
    </row>
    <row r="11" spans="1:20" ht="13.5">
      <c r="A11" s="214"/>
      <c r="B11" s="218"/>
      <c r="C11" s="32" t="s">
        <v>101</v>
      </c>
      <c r="D11" s="98">
        <v>60</v>
      </c>
      <c r="E11" s="99"/>
      <c r="F11" s="99"/>
      <c r="G11" s="99"/>
      <c r="H11" s="99"/>
      <c r="I11" s="99"/>
      <c r="J11" s="99"/>
      <c r="K11" s="99"/>
      <c r="L11" s="99"/>
      <c r="M11" s="99"/>
      <c r="N11" s="99"/>
      <c r="O11" s="99"/>
      <c r="P11" s="99"/>
      <c r="Q11" s="99"/>
      <c r="R11" s="99"/>
      <c r="S11" s="223"/>
      <c r="T11" s="157">
        <f t="shared" si="0"/>
        <v>60</v>
      </c>
    </row>
    <row r="12" spans="1:20" ht="13.5">
      <c r="A12" s="214"/>
      <c r="B12" s="219"/>
      <c r="C12" s="33" t="s">
        <v>102</v>
      </c>
      <c r="D12" s="100"/>
      <c r="E12" s="101"/>
      <c r="F12" s="101"/>
      <c r="G12" s="101"/>
      <c r="H12" s="101"/>
      <c r="I12" s="101"/>
      <c r="J12" s="101"/>
      <c r="K12" s="101"/>
      <c r="L12" s="101"/>
      <c r="M12" s="101"/>
      <c r="N12" s="101"/>
      <c r="O12" s="101"/>
      <c r="P12" s="101"/>
      <c r="Q12" s="101"/>
      <c r="R12" s="101"/>
      <c r="S12" s="223"/>
      <c r="T12" s="158">
        <f t="shared" si="0"/>
        <v>0</v>
      </c>
    </row>
    <row r="13" spans="1:20" ht="13.5">
      <c r="A13" s="215"/>
      <c r="B13" s="217" t="s">
        <v>87</v>
      </c>
      <c r="C13" s="34" t="s">
        <v>103</v>
      </c>
      <c r="D13" s="102">
        <v>40</v>
      </c>
      <c r="E13" s="103"/>
      <c r="F13" s="103"/>
      <c r="G13" s="103">
        <v>220</v>
      </c>
      <c r="H13" s="103"/>
      <c r="I13" s="103"/>
      <c r="J13" s="103"/>
      <c r="K13" s="103"/>
      <c r="L13" s="103"/>
      <c r="M13" s="103"/>
      <c r="N13" s="103"/>
      <c r="O13" s="103"/>
      <c r="P13" s="103"/>
      <c r="Q13" s="103"/>
      <c r="R13" s="103">
        <v>310</v>
      </c>
      <c r="S13" s="223"/>
      <c r="T13" s="156">
        <f t="shared" si="0"/>
        <v>570</v>
      </c>
    </row>
    <row r="14" spans="1:20" ht="13.5">
      <c r="A14" s="215"/>
      <c r="B14" s="218"/>
      <c r="C14" s="35" t="s">
        <v>104</v>
      </c>
      <c r="D14" s="104"/>
      <c r="E14" s="105"/>
      <c r="F14" s="105"/>
      <c r="G14" s="105">
        <v>220</v>
      </c>
      <c r="H14" s="105"/>
      <c r="I14" s="105"/>
      <c r="J14" s="105"/>
      <c r="K14" s="105"/>
      <c r="L14" s="105"/>
      <c r="M14" s="105"/>
      <c r="N14" s="105"/>
      <c r="O14" s="105"/>
      <c r="P14" s="105"/>
      <c r="Q14" s="105"/>
      <c r="R14" s="105"/>
      <c r="S14" s="223"/>
      <c r="T14" s="157">
        <f t="shared" si="0"/>
        <v>220</v>
      </c>
    </row>
    <row r="15" spans="1:20" ht="13.5">
      <c r="A15" s="215"/>
      <c r="B15" s="218"/>
      <c r="C15" s="35" t="s">
        <v>105</v>
      </c>
      <c r="D15" s="104"/>
      <c r="E15" s="105"/>
      <c r="F15" s="105"/>
      <c r="G15" s="105"/>
      <c r="H15" s="105"/>
      <c r="I15" s="105"/>
      <c r="J15" s="105"/>
      <c r="K15" s="105"/>
      <c r="L15" s="105"/>
      <c r="M15" s="105"/>
      <c r="N15" s="105"/>
      <c r="O15" s="105"/>
      <c r="P15" s="105"/>
      <c r="Q15" s="105"/>
      <c r="R15" s="105"/>
      <c r="S15" s="223"/>
      <c r="T15" s="157">
        <f t="shared" si="0"/>
        <v>0</v>
      </c>
    </row>
    <row r="16" spans="1:20" ht="13.5">
      <c r="A16" s="215"/>
      <c r="B16" s="218"/>
      <c r="C16" s="35" t="s">
        <v>106</v>
      </c>
      <c r="D16" s="104"/>
      <c r="E16" s="105"/>
      <c r="F16" s="105"/>
      <c r="G16" s="105"/>
      <c r="H16" s="105"/>
      <c r="I16" s="105"/>
      <c r="J16" s="105"/>
      <c r="K16" s="105"/>
      <c r="L16" s="105"/>
      <c r="M16" s="105"/>
      <c r="N16" s="105"/>
      <c r="O16" s="105"/>
      <c r="P16" s="105"/>
      <c r="Q16" s="105"/>
      <c r="R16" s="105"/>
      <c r="S16" s="223"/>
      <c r="T16" s="157">
        <f t="shared" si="0"/>
        <v>0</v>
      </c>
    </row>
    <row r="17" spans="1:20" ht="14.25" thickBot="1">
      <c r="A17" s="215"/>
      <c r="B17" s="218"/>
      <c r="C17" s="35" t="s">
        <v>107</v>
      </c>
      <c r="D17" s="104"/>
      <c r="E17" s="105"/>
      <c r="F17" s="105"/>
      <c r="G17" s="105"/>
      <c r="H17" s="105"/>
      <c r="I17" s="105"/>
      <c r="J17" s="105"/>
      <c r="K17" s="105"/>
      <c r="L17" s="105"/>
      <c r="M17" s="105"/>
      <c r="N17" s="105"/>
      <c r="O17" s="105"/>
      <c r="P17" s="105"/>
      <c r="Q17" s="105"/>
      <c r="R17" s="105"/>
      <c r="S17" s="223"/>
      <c r="T17" s="164">
        <f t="shared" si="0"/>
        <v>0</v>
      </c>
    </row>
    <row r="18" spans="1:20" ht="13.5">
      <c r="A18" s="213" t="s">
        <v>88</v>
      </c>
      <c r="B18" s="36"/>
      <c r="C18" s="37" t="s">
        <v>202</v>
      </c>
      <c r="D18" s="94">
        <v>100</v>
      </c>
      <c r="E18" s="95"/>
      <c r="F18" s="95"/>
      <c r="G18" s="95">
        <v>200</v>
      </c>
      <c r="H18" s="95"/>
      <c r="I18" s="95"/>
      <c r="J18" s="95"/>
      <c r="K18" s="95"/>
      <c r="L18" s="95"/>
      <c r="M18" s="95"/>
      <c r="N18" s="95"/>
      <c r="O18" s="95"/>
      <c r="P18" s="95"/>
      <c r="Q18" s="95"/>
      <c r="R18" s="95">
        <v>300</v>
      </c>
      <c r="S18" s="224"/>
      <c r="T18" s="155">
        <f t="shared" si="0"/>
        <v>600</v>
      </c>
    </row>
    <row r="19" spans="1:20" ht="13.5" customHeight="1">
      <c r="A19" s="214"/>
      <c r="B19" s="217" t="s">
        <v>46</v>
      </c>
      <c r="C19" s="38" t="s">
        <v>108</v>
      </c>
      <c r="D19" s="96"/>
      <c r="E19" s="97"/>
      <c r="F19" s="97"/>
      <c r="G19" s="97"/>
      <c r="H19" s="97"/>
      <c r="I19" s="97"/>
      <c r="J19" s="97"/>
      <c r="K19" s="97"/>
      <c r="L19" s="97"/>
      <c r="M19" s="97"/>
      <c r="N19" s="97"/>
      <c r="O19" s="97"/>
      <c r="P19" s="97"/>
      <c r="Q19" s="97"/>
      <c r="R19" s="97"/>
      <c r="S19" s="223"/>
      <c r="T19" s="156">
        <f t="shared" si="0"/>
        <v>0</v>
      </c>
    </row>
    <row r="20" spans="1:20" ht="13.5">
      <c r="A20" s="214"/>
      <c r="B20" s="218"/>
      <c r="C20" s="39" t="s">
        <v>109</v>
      </c>
      <c r="D20" s="98"/>
      <c r="E20" s="99"/>
      <c r="F20" s="99"/>
      <c r="G20" s="99"/>
      <c r="H20" s="99"/>
      <c r="I20" s="99"/>
      <c r="J20" s="99"/>
      <c r="K20" s="99"/>
      <c r="L20" s="99"/>
      <c r="M20" s="99"/>
      <c r="N20" s="99"/>
      <c r="O20" s="99"/>
      <c r="P20" s="99"/>
      <c r="Q20" s="99"/>
      <c r="R20" s="99"/>
      <c r="S20" s="223"/>
      <c r="T20" s="157">
        <f t="shared" si="0"/>
        <v>0</v>
      </c>
    </row>
    <row r="21" spans="1:20" ht="13.5">
      <c r="A21" s="214"/>
      <c r="B21" s="218"/>
      <c r="C21" s="39" t="s">
        <v>110</v>
      </c>
      <c r="D21" s="98">
        <v>100</v>
      </c>
      <c r="E21" s="99"/>
      <c r="F21" s="99"/>
      <c r="G21" s="99"/>
      <c r="H21" s="99"/>
      <c r="I21" s="99"/>
      <c r="J21" s="99"/>
      <c r="K21" s="99"/>
      <c r="L21" s="99"/>
      <c r="M21" s="99"/>
      <c r="N21" s="99"/>
      <c r="O21" s="99"/>
      <c r="P21" s="99"/>
      <c r="Q21" s="99"/>
      <c r="R21" s="99"/>
      <c r="S21" s="223"/>
      <c r="T21" s="157">
        <f t="shared" si="0"/>
        <v>100</v>
      </c>
    </row>
    <row r="22" spans="1:20" ht="13.5">
      <c r="A22" s="214"/>
      <c r="B22" s="218"/>
      <c r="C22" s="39" t="s">
        <v>111</v>
      </c>
      <c r="D22" s="98"/>
      <c r="E22" s="99"/>
      <c r="F22" s="99"/>
      <c r="G22" s="99"/>
      <c r="H22" s="99"/>
      <c r="I22" s="99"/>
      <c r="J22" s="99"/>
      <c r="K22" s="99"/>
      <c r="L22" s="99"/>
      <c r="M22" s="99"/>
      <c r="N22" s="99"/>
      <c r="O22" s="99"/>
      <c r="P22" s="99"/>
      <c r="Q22" s="99"/>
      <c r="R22" s="99"/>
      <c r="S22" s="223"/>
      <c r="T22" s="157">
        <f t="shared" si="0"/>
        <v>0</v>
      </c>
    </row>
    <row r="23" spans="1:20" ht="13.5">
      <c r="A23" s="214"/>
      <c r="B23" s="218"/>
      <c r="C23" s="39" t="s">
        <v>99</v>
      </c>
      <c r="D23" s="98">
        <v>40</v>
      </c>
      <c r="E23" s="99"/>
      <c r="F23" s="99"/>
      <c r="G23" s="99"/>
      <c r="H23" s="99"/>
      <c r="I23" s="99"/>
      <c r="J23" s="99"/>
      <c r="K23" s="99"/>
      <c r="L23" s="99"/>
      <c r="M23" s="99"/>
      <c r="N23" s="99"/>
      <c r="O23" s="99"/>
      <c r="P23" s="99"/>
      <c r="Q23" s="99"/>
      <c r="R23" s="99"/>
      <c r="S23" s="223"/>
      <c r="T23" s="157">
        <f t="shared" si="0"/>
        <v>40</v>
      </c>
    </row>
    <row r="24" spans="1:20" ht="13.5">
      <c r="A24" s="214"/>
      <c r="B24" s="218"/>
      <c r="C24" s="39" t="s">
        <v>112</v>
      </c>
      <c r="D24" s="98">
        <v>60</v>
      </c>
      <c r="E24" s="99"/>
      <c r="F24" s="99"/>
      <c r="G24" s="99"/>
      <c r="H24" s="99"/>
      <c r="I24" s="99"/>
      <c r="J24" s="99"/>
      <c r="K24" s="99"/>
      <c r="L24" s="99"/>
      <c r="M24" s="99"/>
      <c r="N24" s="99"/>
      <c r="O24" s="99"/>
      <c r="P24" s="99"/>
      <c r="Q24" s="99"/>
      <c r="R24" s="99"/>
      <c r="S24" s="223"/>
      <c r="T24" s="157">
        <f t="shared" si="0"/>
        <v>60</v>
      </c>
    </row>
    <row r="25" spans="1:20" ht="13.5">
      <c r="A25" s="214"/>
      <c r="B25" s="218"/>
      <c r="C25" s="39" t="s">
        <v>113</v>
      </c>
      <c r="D25" s="98">
        <v>60</v>
      </c>
      <c r="E25" s="99"/>
      <c r="F25" s="99"/>
      <c r="G25" s="99"/>
      <c r="H25" s="99"/>
      <c r="I25" s="99"/>
      <c r="J25" s="99"/>
      <c r="K25" s="99"/>
      <c r="L25" s="99"/>
      <c r="M25" s="99"/>
      <c r="N25" s="99"/>
      <c r="O25" s="99"/>
      <c r="P25" s="99"/>
      <c r="Q25" s="99"/>
      <c r="R25" s="99"/>
      <c r="S25" s="223"/>
      <c r="T25" s="157">
        <f t="shared" si="0"/>
        <v>60</v>
      </c>
    </row>
    <row r="26" spans="1:20" ht="13.5">
      <c r="A26" s="214"/>
      <c r="B26" s="219"/>
      <c r="C26" s="40" t="s">
        <v>114</v>
      </c>
      <c r="D26" s="100"/>
      <c r="E26" s="101"/>
      <c r="F26" s="101"/>
      <c r="G26" s="101"/>
      <c r="H26" s="101"/>
      <c r="I26" s="101"/>
      <c r="J26" s="101"/>
      <c r="K26" s="101"/>
      <c r="L26" s="101"/>
      <c r="M26" s="101"/>
      <c r="N26" s="101"/>
      <c r="O26" s="101"/>
      <c r="P26" s="101"/>
      <c r="Q26" s="101"/>
      <c r="R26" s="101"/>
      <c r="S26" s="223"/>
      <c r="T26" s="158">
        <f t="shared" si="0"/>
        <v>0</v>
      </c>
    </row>
    <row r="27" spans="1:20" ht="13.5">
      <c r="A27" s="215"/>
      <c r="B27" s="217" t="s">
        <v>87</v>
      </c>
      <c r="C27" s="41" t="s">
        <v>103</v>
      </c>
      <c r="D27" s="108">
        <v>40</v>
      </c>
      <c r="E27" s="109"/>
      <c r="F27" s="109"/>
      <c r="G27" s="109">
        <v>200</v>
      </c>
      <c r="H27" s="109"/>
      <c r="I27" s="109"/>
      <c r="J27" s="109"/>
      <c r="K27" s="109"/>
      <c r="L27" s="109"/>
      <c r="M27" s="109"/>
      <c r="N27" s="109"/>
      <c r="O27" s="109"/>
      <c r="P27" s="109"/>
      <c r="Q27" s="109"/>
      <c r="R27" s="109">
        <v>300</v>
      </c>
      <c r="S27" s="223"/>
      <c r="T27" s="156">
        <f t="shared" si="0"/>
        <v>540</v>
      </c>
    </row>
    <row r="28" spans="1:20" ht="13.5">
      <c r="A28" s="215"/>
      <c r="B28" s="218"/>
      <c r="C28" s="42" t="s">
        <v>104</v>
      </c>
      <c r="D28" s="104">
        <v>30</v>
      </c>
      <c r="E28" s="105"/>
      <c r="F28" s="105"/>
      <c r="G28" s="105">
        <v>150</v>
      </c>
      <c r="H28" s="105"/>
      <c r="I28" s="105"/>
      <c r="J28" s="105"/>
      <c r="K28" s="105"/>
      <c r="L28" s="105"/>
      <c r="M28" s="105"/>
      <c r="N28" s="105"/>
      <c r="O28" s="105"/>
      <c r="P28" s="105"/>
      <c r="Q28" s="105"/>
      <c r="R28" s="105"/>
      <c r="S28" s="223"/>
      <c r="T28" s="157">
        <f t="shared" si="0"/>
        <v>180</v>
      </c>
    </row>
    <row r="29" spans="1:20" ht="13.5">
      <c r="A29" s="215"/>
      <c r="B29" s="218"/>
      <c r="C29" s="42" t="s">
        <v>105</v>
      </c>
      <c r="D29" s="104">
        <v>20</v>
      </c>
      <c r="E29" s="105"/>
      <c r="F29" s="105"/>
      <c r="G29" s="105"/>
      <c r="H29" s="105"/>
      <c r="I29" s="105"/>
      <c r="J29" s="105"/>
      <c r="K29" s="105"/>
      <c r="L29" s="105"/>
      <c r="M29" s="105"/>
      <c r="N29" s="105"/>
      <c r="O29" s="105"/>
      <c r="P29" s="105"/>
      <c r="Q29" s="105"/>
      <c r="R29" s="105"/>
      <c r="S29" s="223"/>
      <c r="T29" s="157">
        <f t="shared" si="0"/>
        <v>20</v>
      </c>
    </row>
    <row r="30" spans="1:20" ht="13.5">
      <c r="A30" s="215"/>
      <c r="B30" s="218"/>
      <c r="C30" s="42" t="s">
        <v>106</v>
      </c>
      <c r="D30" s="104"/>
      <c r="E30" s="105"/>
      <c r="F30" s="105"/>
      <c r="G30" s="105"/>
      <c r="H30" s="105"/>
      <c r="I30" s="105"/>
      <c r="J30" s="105"/>
      <c r="K30" s="105"/>
      <c r="L30" s="105"/>
      <c r="M30" s="105"/>
      <c r="N30" s="105"/>
      <c r="O30" s="105"/>
      <c r="P30" s="105"/>
      <c r="Q30" s="105"/>
      <c r="R30" s="105"/>
      <c r="S30" s="223"/>
      <c r="T30" s="157">
        <f t="shared" si="0"/>
        <v>0</v>
      </c>
    </row>
    <row r="31" spans="1:20" ht="14.25" thickBot="1">
      <c r="A31" s="216"/>
      <c r="B31" s="220"/>
      <c r="C31" s="43" t="s">
        <v>107</v>
      </c>
      <c r="D31" s="106"/>
      <c r="E31" s="107"/>
      <c r="F31" s="107"/>
      <c r="G31" s="107"/>
      <c r="H31" s="107"/>
      <c r="I31" s="107"/>
      <c r="J31" s="107"/>
      <c r="K31" s="107"/>
      <c r="L31" s="107"/>
      <c r="M31" s="107"/>
      <c r="N31" s="107"/>
      <c r="O31" s="107"/>
      <c r="P31" s="107"/>
      <c r="Q31" s="107"/>
      <c r="R31" s="107"/>
      <c r="S31" s="225"/>
      <c r="T31" s="159">
        <f t="shared" si="0"/>
        <v>0</v>
      </c>
    </row>
  </sheetData>
  <sheetProtection password="CC6F" sheet="1"/>
  <mergeCells count="12">
    <mergeCell ref="A1:B1"/>
    <mergeCell ref="D1:R1"/>
    <mergeCell ref="A2:B2"/>
    <mergeCell ref="A3:B3"/>
    <mergeCell ref="A4:A17"/>
    <mergeCell ref="B5:B12"/>
    <mergeCell ref="B13:B17"/>
    <mergeCell ref="S5:S17"/>
    <mergeCell ref="S18:S31"/>
    <mergeCell ref="A18:A31"/>
    <mergeCell ref="B19:B26"/>
    <mergeCell ref="B27:B31"/>
  </mergeCells>
  <dataValidations count="1">
    <dataValidation allowBlank="1" showInputMessage="1" showErrorMessage="1" imeMode="hiragana" sqref="C1:C31"/>
  </dataValidations>
  <printOptions/>
  <pageMargins left="0.7086614173228347" right="0.7086614173228347" top="0.7480314960629921" bottom="0.7480314960629921" header="0.31496062992125984" footer="0.31496062992125984"/>
  <pageSetup horizontalDpi="600" verticalDpi="600" orientation="landscape" paperSize="9" scale="93" r:id="rId2"/>
  <colBreaks count="1" manualBreakCount="1">
    <brk id="11" max="30" man="1"/>
  </colBreaks>
  <drawing r:id="rId1"/>
</worksheet>
</file>

<file path=xl/worksheets/sheet8.xml><?xml version="1.0" encoding="utf-8"?>
<worksheet xmlns="http://schemas.openxmlformats.org/spreadsheetml/2006/main" xmlns:r="http://schemas.openxmlformats.org/officeDocument/2006/relationships">
  <dimension ref="A1:M37"/>
  <sheetViews>
    <sheetView zoomScalePageLayoutView="0" workbookViewId="0" topLeftCell="A1">
      <selection activeCell="H32" sqref="H32:M37"/>
    </sheetView>
  </sheetViews>
  <sheetFormatPr defaultColWidth="9.00390625" defaultRowHeight="13.5"/>
  <cols>
    <col min="1" max="1" width="18.125" style="0" customWidth="1"/>
  </cols>
  <sheetData>
    <row r="1" spans="1:13" ht="38.25" customHeight="1" thickBot="1">
      <c r="A1" s="165"/>
      <c r="B1" s="229" t="s">
        <v>115</v>
      </c>
      <c r="C1" s="230"/>
      <c r="D1" s="230"/>
      <c r="E1" s="230"/>
      <c r="F1" s="230"/>
      <c r="G1" s="230"/>
      <c r="H1" s="230" t="s">
        <v>116</v>
      </c>
      <c r="I1" s="230"/>
      <c r="J1" s="230"/>
      <c r="K1" s="230"/>
      <c r="L1" s="230"/>
      <c r="M1" s="231"/>
    </row>
    <row r="2" spans="1:13" ht="13.5" customHeight="1">
      <c r="A2" s="226" t="s">
        <v>203</v>
      </c>
      <c r="B2" s="244" t="s">
        <v>214</v>
      </c>
      <c r="C2" s="233"/>
      <c r="D2" s="233"/>
      <c r="E2" s="233"/>
      <c r="F2" s="233"/>
      <c r="G2" s="245"/>
      <c r="H2" s="232" t="s">
        <v>213</v>
      </c>
      <c r="I2" s="233"/>
      <c r="J2" s="233"/>
      <c r="K2" s="233"/>
      <c r="L2" s="233"/>
      <c r="M2" s="234"/>
    </row>
    <row r="3" spans="1:13" ht="13.5">
      <c r="A3" s="227"/>
      <c r="B3" s="246"/>
      <c r="C3" s="236"/>
      <c r="D3" s="236"/>
      <c r="E3" s="236"/>
      <c r="F3" s="236"/>
      <c r="G3" s="247"/>
      <c r="H3" s="235"/>
      <c r="I3" s="236"/>
      <c r="J3" s="236"/>
      <c r="K3" s="236"/>
      <c r="L3" s="236"/>
      <c r="M3" s="237"/>
    </row>
    <row r="4" spans="1:13" ht="13.5">
      <c r="A4" s="227"/>
      <c r="B4" s="246"/>
      <c r="C4" s="236"/>
      <c r="D4" s="236"/>
      <c r="E4" s="236"/>
      <c r="F4" s="236"/>
      <c r="G4" s="247"/>
      <c r="H4" s="235"/>
      <c r="I4" s="236"/>
      <c r="J4" s="236"/>
      <c r="K4" s="236"/>
      <c r="L4" s="236"/>
      <c r="M4" s="237"/>
    </row>
    <row r="5" spans="1:13" ht="13.5">
      <c r="A5" s="227"/>
      <c r="B5" s="246"/>
      <c r="C5" s="236"/>
      <c r="D5" s="236"/>
      <c r="E5" s="236"/>
      <c r="F5" s="236"/>
      <c r="G5" s="247"/>
      <c r="H5" s="235"/>
      <c r="I5" s="236"/>
      <c r="J5" s="236"/>
      <c r="K5" s="236"/>
      <c r="L5" s="236"/>
      <c r="M5" s="237"/>
    </row>
    <row r="6" spans="1:13" ht="13.5">
      <c r="A6" s="227"/>
      <c r="B6" s="246"/>
      <c r="C6" s="236"/>
      <c r="D6" s="236"/>
      <c r="E6" s="236"/>
      <c r="F6" s="236"/>
      <c r="G6" s="247"/>
      <c r="H6" s="235"/>
      <c r="I6" s="236"/>
      <c r="J6" s="236"/>
      <c r="K6" s="236"/>
      <c r="L6" s="236"/>
      <c r="M6" s="237"/>
    </row>
    <row r="7" spans="1:13" ht="13.5">
      <c r="A7" s="227"/>
      <c r="B7" s="246"/>
      <c r="C7" s="236"/>
      <c r="D7" s="236"/>
      <c r="E7" s="236"/>
      <c r="F7" s="236"/>
      <c r="G7" s="247"/>
      <c r="H7" s="235"/>
      <c r="I7" s="236"/>
      <c r="J7" s="236"/>
      <c r="K7" s="236"/>
      <c r="L7" s="236"/>
      <c r="M7" s="237"/>
    </row>
    <row r="8" spans="1:13" ht="13.5">
      <c r="A8" s="228"/>
      <c r="B8" s="248"/>
      <c r="C8" s="239"/>
      <c r="D8" s="239"/>
      <c r="E8" s="239"/>
      <c r="F8" s="239"/>
      <c r="G8" s="249"/>
      <c r="H8" s="238"/>
      <c r="I8" s="239"/>
      <c r="J8" s="239"/>
      <c r="K8" s="239"/>
      <c r="L8" s="239"/>
      <c r="M8" s="240"/>
    </row>
    <row r="9" spans="1:13" ht="13.5" customHeight="1">
      <c r="A9" s="252" t="s">
        <v>117</v>
      </c>
      <c r="B9" s="250" t="s">
        <v>212</v>
      </c>
      <c r="C9" s="242"/>
      <c r="D9" s="242"/>
      <c r="E9" s="242"/>
      <c r="F9" s="242"/>
      <c r="G9" s="251"/>
      <c r="H9" s="241" t="s">
        <v>211</v>
      </c>
      <c r="I9" s="242"/>
      <c r="J9" s="242"/>
      <c r="K9" s="242"/>
      <c r="L9" s="242"/>
      <c r="M9" s="243"/>
    </row>
    <row r="10" spans="1:13" ht="13.5">
      <c r="A10" s="227"/>
      <c r="B10" s="246"/>
      <c r="C10" s="236"/>
      <c r="D10" s="236"/>
      <c r="E10" s="236"/>
      <c r="F10" s="236"/>
      <c r="G10" s="247"/>
      <c r="H10" s="235"/>
      <c r="I10" s="236"/>
      <c r="J10" s="236"/>
      <c r="K10" s="236"/>
      <c r="L10" s="236"/>
      <c r="M10" s="237"/>
    </row>
    <row r="11" spans="1:13" ht="13.5">
      <c r="A11" s="227"/>
      <c r="B11" s="246"/>
      <c r="C11" s="236"/>
      <c r="D11" s="236"/>
      <c r="E11" s="236"/>
      <c r="F11" s="236"/>
      <c r="G11" s="247"/>
      <c r="H11" s="235"/>
      <c r="I11" s="236"/>
      <c r="J11" s="236"/>
      <c r="K11" s="236"/>
      <c r="L11" s="236"/>
      <c r="M11" s="237"/>
    </row>
    <row r="12" spans="1:13" ht="13.5">
      <c r="A12" s="228"/>
      <c r="B12" s="248"/>
      <c r="C12" s="239"/>
      <c r="D12" s="239"/>
      <c r="E12" s="239"/>
      <c r="F12" s="239"/>
      <c r="G12" s="249"/>
      <c r="H12" s="238"/>
      <c r="I12" s="239"/>
      <c r="J12" s="239"/>
      <c r="K12" s="239"/>
      <c r="L12" s="239"/>
      <c r="M12" s="240"/>
    </row>
    <row r="13" spans="1:13" ht="13.5" customHeight="1">
      <c r="A13" s="252" t="s">
        <v>204</v>
      </c>
      <c r="B13" s="250" t="s">
        <v>215</v>
      </c>
      <c r="C13" s="242"/>
      <c r="D13" s="242"/>
      <c r="E13" s="242"/>
      <c r="F13" s="242"/>
      <c r="G13" s="251"/>
      <c r="H13" s="241" t="s">
        <v>215</v>
      </c>
      <c r="I13" s="242"/>
      <c r="J13" s="242"/>
      <c r="K13" s="242"/>
      <c r="L13" s="242"/>
      <c r="M13" s="243"/>
    </row>
    <row r="14" spans="1:13" ht="13.5">
      <c r="A14" s="227"/>
      <c r="B14" s="246"/>
      <c r="C14" s="236"/>
      <c r="D14" s="236"/>
      <c r="E14" s="236"/>
      <c r="F14" s="236"/>
      <c r="G14" s="247"/>
      <c r="H14" s="235"/>
      <c r="I14" s="236"/>
      <c r="J14" s="236"/>
      <c r="K14" s="236"/>
      <c r="L14" s="236"/>
      <c r="M14" s="237"/>
    </row>
    <row r="15" spans="1:13" ht="13.5">
      <c r="A15" s="227"/>
      <c r="B15" s="246"/>
      <c r="C15" s="236"/>
      <c r="D15" s="236"/>
      <c r="E15" s="236"/>
      <c r="F15" s="236"/>
      <c r="G15" s="247"/>
      <c r="H15" s="235"/>
      <c r="I15" s="236"/>
      <c r="J15" s="236"/>
      <c r="K15" s="236"/>
      <c r="L15" s="236"/>
      <c r="M15" s="237"/>
    </row>
    <row r="16" spans="1:13" ht="13.5">
      <c r="A16" s="228"/>
      <c r="B16" s="248"/>
      <c r="C16" s="239"/>
      <c r="D16" s="239"/>
      <c r="E16" s="239"/>
      <c r="F16" s="239"/>
      <c r="G16" s="249"/>
      <c r="H16" s="238"/>
      <c r="I16" s="239"/>
      <c r="J16" s="239"/>
      <c r="K16" s="239"/>
      <c r="L16" s="239"/>
      <c r="M16" s="240"/>
    </row>
    <row r="17" spans="1:13" ht="13.5" customHeight="1">
      <c r="A17" s="252" t="s">
        <v>205</v>
      </c>
      <c r="B17" s="250" t="s">
        <v>134</v>
      </c>
      <c r="C17" s="242"/>
      <c r="D17" s="242"/>
      <c r="E17" s="242"/>
      <c r="F17" s="242"/>
      <c r="G17" s="251"/>
      <c r="H17" s="241" t="s">
        <v>208</v>
      </c>
      <c r="I17" s="242"/>
      <c r="J17" s="242"/>
      <c r="K17" s="242"/>
      <c r="L17" s="242"/>
      <c r="M17" s="243"/>
    </row>
    <row r="18" spans="1:13" ht="13.5" customHeight="1">
      <c r="A18" s="227"/>
      <c r="B18" s="246"/>
      <c r="C18" s="236"/>
      <c r="D18" s="236"/>
      <c r="E18" s="236"/>
      <c r="F18" s="236"/>
      <c r="G18" s="247"/>
      <c r="H18" s="235"/>
      <c r="I18" s="236"/>
      <c r="J18" s="236"/>
      <c r="K18" s="236"/>
      <c r="L18" s="236"/>
      <c r="M18" s="237"/>
    </row>
    <row r="19" spans="1:13" ht="13.5" customHeight="1">
      <c r="A19" s="227"/>
      <c r="B19" s="246"/>
      <c r="C19" s="236"/>
      <c r="D19" s="236"/>
      <c r="E19" s="236"/>
      <c r="F19" s="236"/>
      <c r="G19" s="247"/>
      <c r="H19" s="235"/>
      <c r="I19" s="236"/>
      <c r="J19" s="236"/>
      <c r="K19" s="236"/>
      <c r="L19" s="236"/>
      <c r="M19" s="237"/>
    </row>
    <row r="20" spans="1:13" ht="13.5" customHeight="1">
      <c r="A20" s="227"/>
      <c r="B20" s="246"/>
      <c r="C20" s="236"/>
      <c r="D20" s="236"/>
      <c r="E20" s="236"/>
      <c r="F20" s="236"/>
      <c r="G20" s="247"/>
      <c r="H20" s="235"/>
      <c r="I20" s="236"/>
      <c r="J20" s="236"/>
      <c r="K20" s="236"/>
      <c r="L20" s="236"/>
      <c r="M20" s="237"/>
    </row>
    <row r="21" spans="1:13" ht="13.5" customHeight="1">
      <c r="A21" s="228"/>
      <c r="B21" s="248"/>
      <c r="C21" s="239"/>
      <c r="D21" s="239"/>
      <c r="E21" s="239"/>
      <c r="F21" s="239"/>
      <c r="G21" s="249"/>
      <c r="H21" s="238"/>
      <c r="I21" s="239"/>
      <c r="J21" s="239"/>
      <c r="K21" s="239"/>
      <c r="L21" s="239"/>
      <c r="M21" s="240"/>
    </row>
    <row r="22" spans="1:13" ht="13.5" customHeight="1">
      <c r="A22" s="252" t="s">
        <v>206</v>
      </c>
      <c r="B22" s="250" t="s">
        <v>134</v>
      </c>
      <c r="C22" s="242"/>
      <c r="D22" s="242"/>
      <c r="E22" s="242"/>
      <c r="F22" s="242"/>
      <c r="G22" s="251"/>
      <c r="H22" s="241" t="s">
        <v>135</v>
      </c>
      <c r="I22" s="242"/>
      <c r="J22" s="242"/>
      <c r="K22" s="242"/>
      <c r="L22" s="242"/>
      <c r="M22" s="243"/>
    </row>
    <row r="23" spans="1:13" ht="13.5" customHeight="1">
      <c r="A23" s="227"/>
      <c r="B23" s="246"/>
      <c r="C23" s="236"/>
      <c r="D23" s="236"/>
      <c r="E23" s="236"/>
      <c r="F23" s="236"/>
      <c r="G23" s="247"/>
      <c r="H23" s="235"/>
      <c r="I23" s="236"/>
      <c r="J23" s="236"/>
      <c r="K23" s="236"/>
      <c r="L23" s="236"/>
      <c r="M23" s="237"/>
    </row>
    <row r="24" spans="1:13" ht="13.5" customHeight="1">
      <c r="A24" s="227"/>
      <c r="B24" s="246"/>
      <c r="C24" s="236"/>
      <c r="D24" s="236"/>
      <c r="E24" s="236"/>
      <c r="F24" s="236"/>
      <c r="G24" s="247"/>
      <c r="H24" s="235"/>
      <c r="I24" s="236"/>
      <c r="J24" s="236"/>
      <c r="K24" s="236"/>
      <c r="L24" s="236"/>
      <c r="M24" s="237"/>
    </row>
    <row r="25" spans="1:13" ht="13.5" customHeight="1">
      <c r="A25" s="228"/>
      <c r="B25" s="248"/>
      <c r="C25" s="239"/>
      <c r="D25" s="239"/>
      <c r="E25" s="239"/>
      <c r="F25" s="239"/>
      <c r="G25" s="249"/>
      <c r="H25" s="238"/>
      <c r="I25" s="239"/>
      <c r="J25" s="239"/>
      <c r="K25" s="239"/>
      <c r="L25" s="239"/>
      <c r="M25" s="240"/>
    </row>
    <row r="26" spans="1:13" ht="13.5" customHeight="1">
      <c r="A26" s="252" t="s">
        <v>207</v>
      </c>
      <c r="B26" s="250" t="s">
        <v>216</v>
      </c>
      <c r="C26" s="242"/>
      <c r="D26" s="242"/>
      <c r="E26" s="242"/>
      <c r="F26" s="242"/>
      <c r="G26" s="251"/>
      <c r="H26" s="241" t="s">
        <v>223</v>
      </c>
      <c r="I26" s="242"/>
      <c r="J26" s="242"/>
      <c r="K26" s="242"/>
      <c r="L26" s="242"/>
      <c r="M26" s="243"/>
    </row>
    <row r="27" spans="1:13" ht="13.5" customHeight="1">
      <c r="A27" s="227"/>
      <c r="B27" s="246"/>
      <c r="C27" s="236"/>
      <c r="D27" s="236"/>
      <c r="E27" s="236"/>
      <c r="F27" s="236"/>
      <c r="G27" s="247"/>
      <c r="H27" s="235"/>
      <c r="I27" s="236"/>
      <c r="J27" s="236"/>
      <c r="K27" s="236"/>
      <c r="L27" s="236"/>
      <c r="M27" s="237"/>
    </row>
    <row r="28" spans="1:13" ht="13.5" customHeight="1">
      <c r="A28" s="227"/>
      <c r="B28" s="246"/>
      <c r="C28" s="236"/>
      <c r="D28" s="236"/>
      <c r="E28" s="236"/>
      <c r="F28" s="236"/>
      <c r="G28" s="247"/>
      <c r="H28" s="235"/>
      <c r="I28" s="236"/>
      <c r="J28" s="236"/>
      <c r="K28" s="236"/>
      <c r="L28" s="236"/>
      <c r="M28" s="237"/>
    </row>
    <row r="29" spans="1:13" ht="13.5" customHeight="1">
      <c r="A29" s="227"/>
      <c r="B29" s="246"/>
      <c r="C29" s="236"/>
      <c r="D29" s="236"/>
      <c r="E29" s="236"/>
      <c r="F29" s="236"/>
      <c r="G29" s="247"/>
      <c r="H29" s="235"/>
      <c r="I29" s="236"/>
      <c r="J29" s="236"/>
      <c r="K29" s="236"/>
      <c r="L29" s="236"/>
      <c r="M29" s="237"/>
    </row>
    <row r="30" spans="1:13" ht="13.5" customHeight="1">
      <c r="A30" s="227"/>
      <c r="B30" s="246"/>
      <c r="C30" s="236"/>
      <c r="D30" s="236"/>
      <c r="E30" s="236"/>
      <c r="F30" s="236"/>
      <c r="G30" s="247"/>
      <c r="H30" s="235"/>
      <c r="I30" s="236"/>
      <c r="J30" s="236"/>
      <c r="K30" s="236"/>
      <c r="L30" s="236"/>
      <c r="M30" s="237"/>
    </row>
    <row r="31" spans="1:13" ht="13.5" customHeight="1">
      <c r="A31" s="228"/>
      <c r="B31" s="248"/>
      <c r="C31" s="239"/>
      <c r="D31" s="239"/>
      <c r="E31" s="239"/>
      <c r="F31" s="239"/>
      <c r="G31" s="249"/>
      <c r="H31" s="238"/>
      <c r="I31" s="239"/>
      <c r="J31" s="239"/>
      <c r="K31" s="239"/>
      <c r="L31" s="239"/>
      <c r="M31" s="240"/>
    </row>
    <row r="32" spans="1:13" ht="13.5" customHeight="1">
      <c r="A32" s="253" t="s">
        <v>221</v>
      </c>
      <c r="B32" s="268"/>
      <c r="C32" s="269"/>
      <c r="D32" s="269"/>
      <c r="E32" s="269"/>
      <c r="F32" s="269"/>
      <c r="G32" s="269"/>
      <c r="H32" s="260" t="s">
        <v>224</v>
      </c>
      <c r="I32" s="261"/>
      <c r="J32" s="261"/>
      <c r="K32" s="261"/>
      <c r="L32" s="261"/>
      <c r="M32" s="262"/>
    </row>
    <row r="33" spans="1:13" ht="13.5" customHeight="1">
      <c r="A33" s="253"/>
      <c r="B33" s="268"/>
      <c r="C33" s="269"/>
      <c r="D33" s="269"/>
      <c r="E33" s="269"/>
      <c r="F33" s="269"/>
      <c r="G33" s="269"/>
      <c r="H33" s="260"/>
      <c r="I33" s="261"/>
      <c r="J33" s="261"/>
      <c r="K33" s="261"/>
      <c r="L33" s="261"/>
      <c r="M33" s="262"/>
    </row>
    <row r="34" spans="1:13" ht="13.5" customHeight="1">
      <c r="A34" s="253"/>
      <c r="B34" s="268"/>
      <c r="C34" s="269"/>
      <c r="D34" s="269"/>
      <c r="E34" s="269"/>
      <c r="F34" s="269"/>
      <c r="G34" s="269"/>
      <c r="H34" s="260"/>
      <c r="I34" s="261"/>
      <c r="J34" s="261"/>
      <c r="K34" s="261"/>
      <c r="L34" s="261"/>
      <c r="M34" s="262"/>
    </row>
    <row r="35" spans="1:13" ht="13.5" customHeight="1">
      <c r="A35" s="253"/>
      <c r="B35" s="270"/>
      <c r="C35" s="269"/>
      <c r="D35" s="269"/>
      <c r="E35" s="269"/>
      <c r="F35" s="269"/>
      <c r="G35" s="269"/>
      <c r="H35" s="261"/>
      <c r="I35" s="261"/>
      <c r="J35" s="261"/>
      <c r="K35" s="261"/>
      <c r="L35" s="261"/>
      <c r="M35" s="262"/>
    </row>
    <row r="36" spans="1:13" ht="13.5" customHeight="1">
      <c r="A36" s="253"/>
      <c r="B36" s="270"/>
      <c r="C36" s="269"/>
      <c r="D36" s="269"/>
      <c r="E36" s="269"/>
      <c r="F36" s="269"/>
      <c r="G36" s="269"/>
      <c r="H36" s="261"/>
      <c r="I36" s="261"/>
      <c r="J36" s="261"/>
      <c r="K36" s="261"/>
      <c r="L36" s="261"/>
      <c r="M36" s="262"/>
    </row>
    <row r="37" spans="1:13" ht="13.5" customHeight="1" thickBot="1">
      <c r="A37" s="254"/>
      <c r="B37" s="271"/>
      <c r="C37" s="272"/>
      <c r="D37" s="272"/>
      <c r="E37" s="272"/>
      <c r="F37" s="272"/>
      <c r="G37" s="272"/>
      <c r="H37" s="263"/>
      <c r="I37" s="263"/>
      <c r="J37" s="263"/>
      <c r="K37" s="263"/>
      <c r="L37" s="263"/>
      <c r="M37" s="264"/>
    </row>
  </sheetData>
  <sheetProtection password="CC6F" sheet="1"/>
  <mergeCells count="23">
    <mergeCell ref="A32:A37"/>
    <mergeCell ref="B32:G37"/>
    <mergeCell ref="H32:M37"/>
    <mergeCell ref="A22:A25"/>
    <mergeCell ref="B22:G25"/>
    <mergeCell ref="H22:M25"/>
    <mergeCell ref="A26:A31"/>
    <mergeCell ref="B26:G31"/>
    <mergeCell ref="H26:M31"/>
    <mergeCell ref="A13:A16"/>
    <mergeCell ref="B13:G16"/>
    <mergeCell ref="H13:M16"/>
    <mergeCell ref="A17:A21"/>
    <mergeCell ref="B17:G21"/>
    <mergeCell ref="H17:M21"/>
    <mergeCell ref="B1:G1"/>
    <mergeCell ref="H1:M1"/>
    <mergeCell ref="A2:A8"/>
    <mergeCell ref="B2:G8"/>
    <mergeCell ref="H2:M8"/>
    <mergeCell ref="A9:A12"/>
    <mergeCell ref="B9:G12"/>
    <mergeCell ref="H9:M12"/>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5"/>
  <sheetViews>
    <sheetView zoomScaleSheetLayoutView="100" workbookViewId="0" topLeftCell="A1">
      <selection activeCell="G22" sqref="G22"/>
    </sheetView>
  </sheetViews>
  <sheetFormatPr defaultColWidth="9.00390625" defaultRowHeight="13.5"/>
  <cols>
    <col min="1" max="1" width="4.375" style="0" customWidth="1"/>
    <col min="2" max="2" width="16.875" style="0" bestFit="1" customWidth="1"/>
    <col min="3" max="4" width="4.125" style="0" customWidth="1"/>
    <col min="5" max="5" width="8.625" style="0" bestFit="1" customWidth="1"/>
    <col min="6" max="6" width="8.25390625" style="0" customWidth="1"/>
    <col min="7" max="7" width="13.00390625" style="0" bestFit="1" customWidth="1"/>
    <col min="8" max="8" width="8.25390625" style="0" customWidth="1"/>
    <col min="9" max="9" width="13.00390625" style="0" bestFit="1" customWidth="1"/>
  </cols>
  <sheetData>
    <row r="1" ht="13.5">
      <c r="A1" t="s">
        <v>172</v>
      </c>
    </row>
    <row r="3" spans="1:9" ht="17.25">
      <c r="A3" s="275" t="s">
        <v>128</v>
      </c>
      <c r="B3" s="275"/>
      <c r="C3" s="275"/>
      <c r="D3" s="275"/>
      <c r="E3" s="275"/>
      <c r="F3" s="275"/>
      <c r="G3" s="275"/>
      <c r="H3" s="275"/>
      <c r="I3" s="275"/>
    </row>
    <row r="4" spans="1:9" ht="22.5" customHeight="1">
      <c r="A4" s="275" t="s">
        <v>130</v>
      </c>
      <c r="B4" s="275"/>
      <c r="C4" s="275"/>
      <c r="D4" s="275"/>
      <c r="E4" s="275"/>
      <c r="F4" s="275"/>
      <c r="G4" s="275"/>
      <c r="H4" s="275"/>
      <c r="I4" s="275"/>
    </row>
    <row r="5" spans="2:9" ht="13.5">
      <c r="B5" s="273" t="s">
        <v>163</v>
      </c>
      <c r="C5" s="19"/>
      <c r="D5" s="22"/>
      <c r="E5" s="273" t="s">
        <v>164</v>
      </c>
      <c r="F5" s="22"/>
      <c r="G5" s="273" t="s">
        <v>92</v>
      </c>
      <c r="H5" s="276" t="s">
        <v>121</v>
      </c>
      <c r="I5" s="277"/>
    </row>
    <row r="6" spans="2:9" ht="13.5">
      <c r="B6" s="274"/>
      <c r="D6" s="51"/>
      <c r="E6" s="274"/>
      <c r="G6" s="274"/>
      <c r="H6" s="276"/>
      <c r="I6" s="277"/>
    </row>
    <row r="7" ht="13.5">
      <c r="D7" s="52"/>
    </row>
    <row r="8" spans="4:9" ht="13.5">
      <c r="D8" s="19"/>
      <c r="E8" s="21"/>
      <c r="F8" s="22"/>
      <c r="G8" s="273" t="s">
        <v>89</v>
      </c>
      <c r="H8" s="19"/>
      <c r="I8" s="273" t="s">
        <v>90</v>
      </c>
    </row>
    <row r="9" spans="7:9" ht="13.5">
      <c r="G9" s="274"/>
      <c r="I9" s="274"/>
    </row>
    <row r="11" spans="2:9" ht="13.5">
      <c r="B11" s="273" t="s">
        <v>165</v>
      </c>
      <c r="C11" s="19"/>
      <c r="D11" s="22"/>
      <c r="E11" s="273" t="s">
        <v>120</v>
      </c>
      <c r="F11" s="18"/>
      <c r="G11" s="273" t="s">
        <v>89</v>
      </c>
      <c r="H11" s="19"/>
      <c r="I11" s="273" t="s">
        <v>90</v>
      </c>
    </row>
    <row r="12" spans="2:9" ht="13.5">
      <c r="B12" s="274"/>
      <c r="E12" s="274"/>
      <c r="G12" s="274"/>
      <c r="I12" s="274"/>
    </row>
    <row r="14" spans="2:9" ht="13.5">
      <c r="B14" s="273" t="s">
        <v>142</v>
      </c>
      <c r="C14" s="19"/>
      <c r="D14" s="21"/>
      <c r="E14" s="21"/>
      <c r="F14" s="21"/>
      <c r="G14" s="21"/>
      <c r="H14" s="21"/>
      <c r="I14" s="273" t="s">
        <v>90</v>
      </c>
    </row>
    <row r="15" spans="2:9" ht="13.5">
      <c r="B15" s="274"/>
      <c r="I15" s="274"/>
    </row>
  </sheetData>
  <sheetProtection password="CC6F" sheet="1"/>
  <mergeCells count="14">
    <mergeCell ref="A3:I3"/>
    <mergeCell ref="H5:I6"/>
    <mergeCell ref="A4:I4"/>
    <mergeCell ref="B11:B12"/>
    <mergeCell ref="E11:E12"/>
    <mergeCell ref="I8:I9"/>
    <mergeCell ref="G8:G9"/>
    <mergeCell ref="G11:G12"/>
    <mergeCell ref="I14:I15"/>
    <mergeCell ref="B5:B6"/>
    <mergeCell ref="E5:E6"/>
    <mergeCell ref="G5:G6"/>
    <mergeCell ref="B14:B15"/>
    <mergeCell ref="I11:I1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2020-03-19T06:23:56Z</cp:lastPrinted>
  <dcterms:created xsi:type="dcterms:W3CDTF">2011-03-03T10:17:00Z</dcterms:created>
  <dcterms:modified xsi:type="dcterms:W3CDTF">2023-10-13T07:24:14Z</dcterms:modified>
  <cp:category/>
  <cp:version/>
  <cp:contentType/>
  <cp:contentStatus/>
</cp:coreProperties>
</file>