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2465" windowHeight="9240"/>
  </bookViews>
  <sheets>
    <sheet name="資料一覧" sheetId="37" r:id="rId1"/>
    <sheet name="【共通】" sheetId="23" r:id="rId2"/>
    <sheet name="選択肢" sheetId="47" state="hidden" r:id="rId3"/>
    <sheet name="P1" sheetId="62" r:id="rId4"/>
    <sheet name="P2-1" sheetId="63" r:id="rId5"/>
    <sheet name="P2-2" sheetId="64" r:id="rId6"/>
    <sheet name="P2-3" sheetId="65" r:id="rId7"/>
    <sheet name="選択肢 (2)" sheetId="66" state="hidden" r:id="rId8"/>
    <sheet name="P3" sheetId="17" r:id="rId9"/>
    <sheet name="P4" sheetId="51" r:id="rId10"/>
    <sheet name="P5" sheetId="21" r:id="rId11"/>
    <sheet name="P6" sheetId="25" r:id="rId12"/>
    <sheet name="P7" sheetId="26" r:id="rId13"/>
    <sheet name="P8" sheetId="2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5">#REF!</definedName>
    <definedName name="___kk06" localSheetId="6">#REF!</definedName>
    <definedName name="___kk06">#REF!</definedName>
    <definedName name="___kk29" localSheetId="5">#REF!</definedName>
    <definedName name="___kk29" localSheetId="6">#REF!</definedName>
    <definedName name="___kk29">#REF!</definedName>
    <definedName name="__kk06" localSheetId="5">#REF!</definedName>
    <definedName name="__kk06" localSheetId="6">#REF!</definedName>
    <definedName name="__kk06">#REF!</definedName>
    <definedName name="__kk29" localSheetId="5">#REF!</definedName>
    <definedName name="__kk29" localSheetId="6">#REF!</definedName>
    <definedName name="__kk29">#REF!</definedName>
    <definedName name="_box1" localSheetId="5">[1]帳票設定!#REF!</definedName>
    <definedName name="_box1" localSheetId="6">[1]帳票設定!#REF!</definedName>
    <definedName name="_box1">[1]帳票設定!#REF!</definedName>
    <definedName name="_kk06" localSheetId="5">#REF!</definedName>
    <definedName name="_kk06" localSheetId="6">#REF!</definedName>
    <definedName name="_kk06">#REF!</definedName>
    <definedName name="_kk29" localSheetId="5">#REF!</definedName>
    <definedName name="_kk29" localSheetId="6">#REF!</definedName>
    <definedName name="_kk29">#REF!</definedName>
    <definedName name="Avrg" localSheetId="5">#REF!</definedName>
    <definedName name="Avrg" localSheetId="6">#REF!</definedName>
    <definedName name="Avrg">#REF!</definedName>
    <definedName name="avrg1" localSheetId="5">#REF!</definedName>
    <definedName name="avrg1" localSheetId="6">#REF!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 localSheetId="5">#REF!</definedName>
    <definedName name="jiritu" localSheetId="6">#REF!</definedName>
    <definedName name="jiritu">#REF!</definedName>
    <definedName name="ｋ">#N/A</definedName>
    <definedName name="kanagawaken">#REF!</definedName>
    <definedName name="kawasaki">#REF!</definedName>
    <definedName name="KK_03" localSheetId="5">#REF!</definedName>
    <definedName name="KK_03" localSheetId="6">#REF!</definedName>
    <definedName name="KK_03">#REF!</definedName>
    <definedName name="kk_04" localSheetId="5">#REF!</definedName>
    <definedName name="kk_04" localSheetId="6">#REF!</definedName>
    <definedName name="kk_04">#REF!</definedName>
    <definedName name="KK_06" localSheetId="5">#REF!</definedName>
    <definedName name="KK_06" localSheetId="6">#REF!</definedName>
    <definedName name="KK_06">#REF!</definedName>
    <definedName name="kk_07" localSheetId="5">#REF!</definedName>
    <definedName name="kk_07" localSheetId="6">#REF!</definedName>
    <definedName name="kk_07">#REF!</definedName>
    <definedName name="‐㏍08">#REF!</definedName>
    <definedName name="KK2_3" localSheetId="5">#REF!</definedName>
    <definedName name="KK2_3" localSheetId="6">#REF!</definedName>
    <definedName name="KK2_3">#REF!</definedName>
    <definedName name="ｋｋｋｋ">#REF!</definedName>
    <definedName name="nn">#REF!</definedName>
    <definedName name="_xlnm.Print_Area" localSheetId="1">【共通】!$A$1:$U$51</definedName>
    <definedName name="_xlnm.Print_Area" localSheetId="3">'P1'!$A$1:$AP$59</definedName>
    <definedName name="_xlnm.Print_Area" localSheetId="4">'P2-1'!$A$1:$AT$81</definedName>
    <definedName name="_xlnm.Print_Area" localSheetId="5">'P2-2'!$A$1:$AT$81</definedName>
    <definedName name="_xlnm.Print_Area" localSheetId="6">'P2-3'!$A$1:$AT$81</definedName>
    <definedName name="_xlnm.Print_Area" localSheetId="8">'P3'!$A$1:$W$29</definedName>
    <definedName name="_xlnm.Print_Area" localSheetId="9">'P4'!$A$1:$P$41</definedName>
    <definedName name="_xlnm.Print_Area" localSheetId="10">'P5'!$A$1:$N$18</definedName>
    <definedName name="_xlnm.Print_Area" localSheetId="11">'P6'!$A$1:$M$24</definedName>
    <definedName name="_xlnm.Print_Area" localSheetId="12">'P7'!$A$1:$F$18</definedName>
    <definedName name="_xlnm.Print_Area" localSheetId="13">'P8'!$A$1:$H$36</definedName>
    <definedName name="_xlnm.Print_Area" localSheetId="0">資料一覧!$A$1:$D$69</definedName>
    <definedName name="Roman_01" localSheetId="5">#REF!</definedName>
    <definedName name="Roman_01" localSheetId="6">#REF!</definedName>
    <definedName name="Roman_01">#REF!</definedName>
    <definedName name="Roman_02">#REF!</definedName>
    <definedName name="Roman_03" localSheetId="5">#REF!</definedName>
    <definedName name="Roman_03" localSheetId="6">#REF!</definedName>
    <definedName name="Roman_03">#REF!</definedName>
    <definedName name="Roman_04" localSheetId="5">#REF!</definedName>
    <definedName name="Roman_04" localSheetId="6">#REF!</definedName>
    <definedName name="Roman_04">#REF!</definedName>
    <definedName name="Roman_06" localSheetId="5">#REF!</definedName>
    <definedName name="Roman_06" localSheetId="6">#REF!</definedName>
    <definedName name="Roman_06">#REF!</definedName>
    <definedName name="roman_09" localSheetId="5">#REF!</definedName>
    <definedName name="roman_09" localSheetId="6">#REF!</definedName>
    <definedName name="roman_09">#REF!</definedName>
    <definedName name="roman_11" localSheetId="5">#REF!</definedName>
    <definedName name="roman_11" localSheetId="6">#REF!</definedName>
    <definedName name="roman_11">#REF!</definedName>
    <definedName name="roman11" localSheetId="5">#REF!</definedName>
    <definedName name="roman11" localSheetId="6">#REF!</definedName>
    <definedName name="roman11">#REF!</definedName>
    <definedName name="Roman2_1" localSheetId="5">#REF!</definedName>
    <definedName name="Roman2_1" localSheetId="6">#REF!</definedName>
    <definedName name="Roman2_1">#REF!</definedName>
    <definedName name="Roman2_3" localSheetId="5">#REF!</definedName>
    <definedName name="Roman2_3" localSheetId="6">#REF!</definedName>
    <definedName name="Roman2_3">#REF!</definedName>
    <definedName name="roman31" localSheetId="5">#REF!</definedName>
    <definedName name="roman31" localSheetId="6">#REF!</definedName>
    <definedName name="roman31">#REF!</definedName>
    <definedName name="roman33" localSheetId="5">#REF!</definedName>
    <definedName name="roman33" localSheetId="6">#REF!</definedName>
    <definedName name="roman33">#REF!</definedName>
    <definedName name="roman4_3" localSheetId="5">#REF!</definedName>
    <definedName name="roman4_3" localSheetId="6">#REF!</definedName>
    <definedName name="roman4_3">#REF!</definedName>
    <definedName name="roman43">#REF!</definedName>
    <definedName name="roman7_1" localSheetId="5">#REF!</definedName>
    <definedName name="roman7_1" localSheetId="6">#REF!</definedName>
    <definedName name="roman7_1">#REF!</definedName>
    <definedName name="roman77" localSheetId="5">#REF!</definedName>
    <definedName name="roman77" localSheetId="6">#REF!</definedName>
    <definedName name="roman77">#REF!</definedName>
    <definedName name="romann_12" localSheetId="5">#REF!</definedName>
    <definedName name="romann_12" localSheetId="6">#REF!</definedName>
    <definedName name="romann_12">#REF!</definedName>
    <definedName name="romann_66" localSheetId="5">#REF!</definedName>
    <definedName name="romann_66" localSheetId="6">#REF!</definedName>
    <definedName name="romann_66">#REF!</definedName>
    <definedName name="romann33" localSheetId="5">#REF!</definedName>
    <definedName name="romann33" localSheetId="6">#REF!</definedName>
    <definedName name="romann33">#REF!</definedName>
    <definedName name="sendmonth" localSheetId="5">#REF!</definedName>
    <definedName name="sendmonth" localSheetId="6">#REF!</definedName>
    <definedName name="sendmonth">#REF!</definedName>
    <definedName name="serv" localSheetId="5">#REF!</definedName>
    <definedName name="serv" localSheetId="6">#REF!</definedName>
    <definedName name="serv">#REF!</definedName>
    <definedName name="serv_" localSheetId="5">#REF!</definedName>
    <definedName name="serv_" localSheetId="6">#REF!</definedName>
    <definedName name="serv_">#REF!</definedName>
    <definedName name="Serv_LIST" localSheetId="5">#REF!</definedName>
    <definedName name="Serv_LIST" localSheetId="6">#REF!</definedName>
    <definedName name="Serv_LIST">#REF!</definedName>
    <definedName name="servo1" localSheetId="5">#REF!</definedName>
    <definedName name="servo1" localSheetId="6">#REF!</definedName>
    <definedName name="servo1">#REF!</definedName>
    <definedName name="siharai">#REF!</definedName>
    <definedName name="sikuchouson">#REF!</definedName>
    <definedName name="sinseisaki">#REF!</definedName>
    <definedName name="ｔａｂｉｅ＿04" localSheetId="5">#REF!</definedName>
    <definedName name="ｔａｂｉｅ＿04" localSheetId="6">#REF!</definedName>
    <definedName name="ｔａｂｉｅ＿04">#REF!</definedName>
    <definedName name="table_03" localSheetId="5">#REF!</definedName>
    <definedName name="table_03" localSheetId="6">#REF!</definedName>
    <definedName name="table_03">#REF!</definedName>
    <definedName name="table_06" localSheetId="5">#REF!</definedName>
    <definedName name="table_06" localSheetId="6">#REF!</definedName>
    <definedName name="table_06">#REF!</definedName>
    <definedName name="table2_3" localSheetId="5">#REF!</definedName>
    <definedName name="table2_3" localSheetId="6">#REF!</definedName>
    <definedName name="table2_3">#REF!</definedName>
    <definedName name="tapi2" localSheetId="5">#REF!</definedName>
    <definedName name="tapi2" localSheetId="6">#REF!</definedName>
    <definedName name="tapi2">#REF!</definedName>
    <definedName name="tebie_07">#REF!</definedName>
    <definedName name="tebie_o7" localSheetId="5">#REF!</definedName>
    <definedName name="tebie_o7" localSheetId="6">#REF!</definedName>
    <definedName name="tebie_o7">#REF!</definedName>
    <definedName name="tebie07">#REF!</definedName>
    <definedName name="tebie08" localSheetId="5">#REF!</definedName>
    <definedName name="tebie08" localSheetId="6">#REF!</definedName>
    <definedName name="tebie08">#REF!</definedName>
    <definedName name="tebie33" localSheetId="5">#REF!</definedName>
    <definedName name="tebie33" localSheetId="6">#REF!</definedName>
    <definedName name="tebie33">#REF!</definedName>
    <definedName name="tebiroo" localSheetId="5">#REF!</definedName>
    <definedName name="tebiroo" localSheetId="6">#REF!</definedName>
    <definedName name="tebiroo">#REF!</definedName>
    <definedName name="teble" localSheetId="5">#REF!</definedName>
    <definedName name="teble" localSheetId="6">#REF!</definedName>
    <definedName name="teble">#REF!</definedName>
    <definedName name="teble_09" localSheetId="5">#REF!</definedName>
    <definedName name="teble_09" localSheetId="6">#REF!</definedName>
    <definedName name="teble_09">#REF!</definedName>
    <definedName name="teble77" localSheetId="5">#REF!</definedName>
    <definedName name="teble77" localSheetId="6">#REF!</definedName>
    <definedName name="teble77">#REF!</definedName>
    <definedName name="yokohama">#REF!</definedName>
    <definedName name="あ">#REF!</definedName>
    <definedName name="あるふぁるふぁ">[2]プルダウン・リスト!$C$17:$L$17</definedName>
    <definedName name="こ">#REF!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選択肢!$B$31:$J$31</definedName>
    <definedName name="一般相談支援事業">選択肢!$B$21:$C$21</definedName>
    <definedName name="確認">#N/A</definedName>
    <definedName name="看護時間">#REF!</definedName>
    <definedName name="機能訓練">選択肢!$B$16:$H$16</definedName>
    <definedName name="居宅介護">選択肢!$B$2:$D$2</definedName>
    <definedName name="居宅介護・重度訪問介護・同行援護・行動援護">選択肢!$B$2:$D$2</definedName>
    <definedName name="居宅訪問型児童発達支援">選択肢!$B$29:$D$29</definedName>
    <definedName name="共同生活援助">選択肢!$B$12:$J$12</definedName>
    <definedName name="共同生活援助・介護サービス包括型">選択肢!$B$12:$F$12</definedName>
    <definedName name="共同生活援助・外部サービス利用型">選択肢!$B$13:$E$13</definedName>
    <definedName name="共同生活援助・日中サービス支援型">選択肢!$B$14:$G$14</definedName>
    <definedName name="行動援護">選択肢!$B$5:$D$5</definedName>
    <definedName name="児童発達支援・児童発達支援センターであるもの">選択肢!$B$27:$K$27</definedName>
    <definedName name="児童発達支援・主として重症心身障害児を対象とする場合">選択肢!$B$26:$I$26</definedName>
    <definedName name="児童発達支援・放課後等デイサービス">選択肢!$B$25:$H$25</definedName>
    <definedName name="自立生活援助">選択肢!$B$23:$D$23</definedName>
    <definedName name="種類">[5]サービス種類一覧!$A$4:$A$20</definedName>
    <definedName name="就労移行支援">選択肢!$B$18:$F$18</definedName>
    <definedName name="就労継続支援Ａ型">選択肢!$B$20:$J$20</definedName>
    <definedName name="就労継続支援Ａ型・Ｂ型">選択肢!$B$20:$F$20</definedName>
    <definedName name="就労継続支援Ｂ型" localSheetId="5">'選択肢 (2)'!#REF!</definedName>
    <definedName name="就労継続支援Ｂ型" localSheetId="6">'選択肢 (2)'!#REF!</definedName>
    <definedName name="就労継続支援Ｂ型">選択肢!#REF!</definedName>
    <definedName name="就労定着支援">選択肢!$B$22:$D$22</definedName>
    <definedName name="重度障害者等包括支援">選択肢!$B$11:$C$11</definedName>
    <definedName name="重度訪問介護">選択肢!$B$3:$D$3</definedName>
    <definedName name="障害者支援施設">選択肢!$B$15:$L$15</definedName>
    <definedName name="職種">[6]プルダウン・リスト!$C$17:$L$17</definedName>
    <definedName name="食事" localSheetId="5">#REF!</definedName>
    <definedName name="食事" localSheetId="6">#REF!</definedName>
    <definedName name="食事">#REF!</definedName>
    <definedName name="生活介護">選択肢!$B$7:$J$7</definedName>
    <definedName name="生活訓練">選択肢!$B$17:$F$17</definedName>
    <definedName name="体制等状況一覧">#REF!</definedName>
    <definedName name="短期入所・空床利用型">選択肢!$B$9:$C$9</definedName>
    <definedName name="短期入所・単独型">選択肢!$B$10:$C$10</definedName>
    <definedName name="短期入所・併設型">選択肢!$B$8:$C$8</definedName>
    <definedName name="町っ油" localSheetId="5">#REF!</definedName>
    <definedName name="町っ油" localSheetId="6">#REF!</definedName>
    <definedName name="町っ油">#REF!</definedName>
    <definedName name="同行援護">選択肢!$B$4:$D$4</definedName>
    <definedName name="特定相談支援・障害児相談支援">選択肢!$B$24:$D$24</definedName>
    <definedName name="認定指定就労移行支援">選択肢!$B$19:$E$19</definedName>
    <definedName name="福祉型障害児入所施設">選択肢!$B$30:$K$30</definedName>
    <definedName name="保育所等訪問支援">選択肢!$B$28:$D$28</definedName>
    <definedName name="曜日" localSheetId="1">#REF!</definedName>
    <definedName name="曜日" localSheetId="8">[7]P3!$AK$4:$AL$10</definedName>
    <definedName name="曜日" localSheetId="9">#REF!</definedName>
    <definedName name="曜日" localSheetId="13">#REF!</definedName>
    <definedName name="曜日" localSheetId="0">#REF!</definedName>
    <definedName name="曜日">#REF!</definedName>
    <definedName name="利用日数記入例" localSheetId="5">#REF!</definedName>
    <definedName name="利用日数記入例" localSheetId="6">#REF!</definedName>
    <definedName name="利用日数記入例">#REF!</definedName>
    <definedName name="療養介護">選択肢!$B$6:$F$6</definedName>
  </definedNames>
  <calcPr calcId="145621"/>
</workbook>
</file>

<file path=xl/calcChain.xml><?xml version="1.0" encoding="utf-8"?>
<calcChain xmlns="http://schemas.openxmlformats.org/spreadsheetml/2006/main">
  <c r="AM81" i="65" l="1"/>
  <c r="AL81" i="65"/>
  <c r="AK81" i="65"/>
  <c r="AJ81" i="65"/>
  <c r="AI81" i="65"/>
  <c r="AH81" i="65"/>
  <c r="AG81" i="65"/>
  <c r="AF81" i="65"/>
  <c r="AE81" i="65"/>
  <c r="AD81" i="65"/>
  <c r="AC81" i="65"/>
  <c r="AB81" i="65"/>
  <c r="AA81" i="65"/>
  <c r="Z81" i="65"/>
  <c r="Y81" i="65"/>
  <c r="X81" i="65"/>
  <c r="W81" i="65"/>
  <c r="V81" i="65"/>
  <c r="U81" i="65"/>
  <c r="T81" i="65"/>
  <c r="S81" i="65"/>
  <c r="R81" i="65"/>
  <c r="Q81" i="65"/>
  <c r="P81" i="65"/>
  <c r="O81" i="65"/>
  <c r="N81" i="65"/>
  <c r="M81" i="65"/>
  <c r="L81" i="65"/>
  <c r="K81" i="65"/>
  <c r="J81" i="65"/>
  <c r="I81" i="65"/>
  <c r="AM80" i="65"/>
  <c r="AL80" i="65"/>
  <c r="AK80" i="65"/>
  <c r="AJ80" i="65"/>
  <c r="AI80" i="65"/>
  <c r="AH80" i="65"/>
  <c r="AG80" i="65"/>
  <c r="AF80" i="65"/>
  <c r="AE80" i="65"/>
  <c r="AD80" i="65"/>
  <c r="AC80" i="65"/>
  <c r="AB80" i="65"/>
  <c r="AA80" i="65"/>
  <c r="Z80" i="65"/>
  <c r="Y80" i="65"/>
  <c r="X80" i="65"/>
  <c r="W80" i="65"/>
  <c r="V80" i="65"/>
  <c r="U80" i="65"/>
  <c r="T80" i="65"/>
  <c r="S80" i="65"/>
  <c r="R80" i="65"/>
  <c r="Q80" i="65"/>
  <c r="P80" i="65"/>
  <c r="O80" i="65"/>
  <c r="N80" i="65"/>
  <c r="M80" i="65"/>
  <c r="L80" i="65"/>
  <c r="K80" i="65"/>
  <c r="J80" i="65"/>
  <c r="I80" i="65"/>
  <c r="AM78" i="65"/>
  <c r="AL78" i="65"/>
  <c r="AK78" i="65"/>
  <c r="AJ78" i="65"/>
  <c r="AI78" i="65"/>
  <c r="AH78" i="65"/>
  <c r="AG78" i="65"/>
  <c r="AF78" i="65"/>
  <c r="AE78" i="65"/>
  <c r="AD78" i="65"/>
  <c r="AC78" i="65"/>
  <c r="AB78" i="65"/>
  <c r="AA78" i="65"/>
  <c r="Z78" i="65"/>
  <c r="Y78" i="65"/>
  <c r="X78" i="65"/>
  <c r="W78" i="65"/>
  <c r="V78" i="65"/>
  <c r="U78" i="65"/>
  <c r="T78" i="65"/>
  <c r="S78" i="65"/>
  <c r="R78" i="65"/>
  <c r="Q78" i="65"/>
  <c r="P78" i="65"/>
  <c r="O78" i="65"/>
  <c r="N78" i="65"/>
  <c r="M78" i="65"/>
  <c r="L78" i="65"/>
  <c r="K78" i="65"/>
  <c r="J78" i="65"/>
  <c r="I78" i="65"/>
  <c r="AM77" i="65"/>
  <c r="AL77" i="65"/>
  <c r="AK77" i="65"/>
  <c r="AJ77" i="65"/>
  <c r="AI77" i="65"/>
  <c r="AH77" i="65"/>
  <c r="AG77" i="65"/>
  <c r="AF77" i="65"/>
  <c r="AE77" i="65"/>
  <c r="AD77" i="65"/>
  <c r="AC77" i="65"/>
  <c r="AB77" i="65"/>
  <c r="AA77" i="65"/>
  <c r="Z77" i="65"/>
  <c r="Y77" i="65"/>
  <c r="X77" i="65"/>
  <c r="W77" i="65"/>
  <c r="V77" i="65"/>
  <c r="U77" i="65"/>
  <c r="T77" i="65"/>
  <c r="S77" i="65"/>
  <c r="R77" i="65"/>
  <c r="Q77" i="65"/>
  <c r="P77" i="65"/>
  <c r="O77" i="65"/>
  <c r="N77" i="65"/>
  <c r="M77" i="65"/>
  <c r="L77" i="65"/>
  <c r="K77" i="65"/>
  <c r="J77" i="65"/>
  <c r="I77" i="65"/>
  <c r="AM75" i="65"/>
  <c r="AL75" i="65"/>
  <c r="AK75" i="65"/>
  <c r="AJ75" i="65"/>
  <c r="AI75" i="65"/>
  <c r="AH75" i="65"/>
  <c r="AG75" i="65"/>
  <c r="AF75" i="65"/>
  <c r="AE75" i="65"/>
  <c r="AD75" i="65"/>
  <c r="AC75" i="65"/>
  <c r="AB75" i="65"/>
  <c r="AA75" i="65"/>
  <c r="Z75" i="65"/>
  <c r="Y75" i="65"/>
  <c r="X75" i="65"/>
  <c r="W75" i="65"/>
  <c r="V75" i="65"/>
  <c r="U75" i="65"/>
  <c r="T75" i="65"/>
  <c r="S75" i="65"/>
  <c r="R75" i="65"/>
  <c r="Q75" i="65"/>
  <c r="P75" i="65"/>
  <c r="O75" i="65"/>
  <c r="N75" i="65"/>
  <c r="M75" i="65"/>
  <c r="L75" i="65"/>
  <c r="K75" i="65"/>
  <c r="J75" i="65"/>
  <c r="I75" i="65"/>
  <c r="AM74" i="65"/>
  <c r="AL74" i="65"/>
  <c r="AK74" i="65"/>
  <c r="AJ74" i="65"/>
  <c r="AI74" i="65"/>
  <c r="AH74" i="65"/>
  <c r="AG74" i="65"/>
  <c r="AF74" i="65"/>
  <c r="AE74" i="65"/>
  <c r="AD74" i="65"/>
  <c r="AC74" i="65"/>
  <c r="AB74" i="65"/>
  <c r="AA74" i="65"/>
  <c r="Z74" i="65"/>
  <c r="Y74" i="65"/>
  <c r="X74" i="65"/>
  <c r="W74" i="65"/>
  <c r="V74" i="65"/>
  <c r="U74" i="65"/>
  <c r="T74" i="65"/>
  <c r="S74" i="65"/>
  <c r="R74" i="65"/>
  <c r="Q74" i="65"/>
  <c r="P74" i="65"/>
  <c r="O74" i="65"/>
  <c r="N74" i="65"/>
  <c r="M74" i="65"/>
  <c r="L74" i="65"/>
  <c r="K74" i="65"/>
  <c r="J74" i="65"/>
  <c r="I74" i="65"/>
  <c r="AM72" i="65"/>
  <c r="AL72" i="65"/>
  <c r="AK72" i="65"/>
  <c r="AJ72" i="65"/>
  <c r="AI72" i="65"/>
  <c r="AH72" i="65"/>
  <c r="AG72" i="65"/>
  <c r="AF72" i="65"/>
  <c r="AE72" i="65"/>
  <c r="AD72" i="65"/>
  <c r="AC72" i="65"/>
  <c r="AB72" i="65"/>
  <c r="AA72" i="65"/>
  <c r="Z72" i="65"/>
  <c r="Y72" i="65"/>
  <c r="X72" i="65"/>
  <c r="W72" i="65"/>
  <c r="V72" i="65"/>
  <c r="U72" i="65"/>
  <c r="T72" i="65"/>
  <c r="S72" i="65"/>
  <c r="R72" i="65"/>
  <c r="Q72" i="65"/>
  <c r="P72" i="65"/>
  <c r="O72" i="65"/>
  <c r="N72" i="65"/>
  <c r="M72" i="65"/>
  <c r="L72" i="65"/>
  <c r="K72" i="65"/>
  <c r="J72" i="65"/>
  <c r="I72" i="65"/>
  <c r="AM71" i="65"/>
  <c r="AL71" i="65"/>
  <c r="AK71" i="65"/>
  <c r="AJ71" i="65"/>
  <c r="AI71" i="65"/>
  <c r="AH71" i="65"/>
  <c r="AG71" i="65"/>
  <c r="AF71" i="65"/>
  <c r="AE71" i="65"/>
  <c r="AD71" i="65"/>
  <c r="AC71" i="65"/>
  <c r="AB71" i="65"/>
  <c r="AA71" i="65"/>
  <c r="Z71" i="65"/>
  <c r="Y71" i="65"/>
  <c r="X71" i="65"/>
  <c r="W71" i="65"/>
  <c r="V71" i="65"/>
  <c r="U71" i="65"/>
  <c r="T71" i="65"/>
  <c r="S71" i="65"/>
  <c r="R71" i="65"/>
  <c r="Q71" i="65"/>
  <c r="P71" i="65"/>
  <c r="O71" i="65"/>
  <c r="N71" i="65"/>
  <c r="M71" i="65"/>
  <c r="L71" i="65"/>
  <c r="K71" i="65"/>
  <c r="J71" i="65"/>
  <c r="I71" i="65"/>
  <c r="AM69" i="65"/>
  <c r="AL69" i="65"/>
  <c r="AK69" i="65"/>
  <c r="AJ69" i="65"/>
  <c r="AI69" i="65"/>
  <c r="AH69" i="65"/>
  <c r="AG69" i="65"/>
  <c r="AF69" i="65"/>
  <c r="AE69" i="65"/>
  <c r="AD69" i="65"/>
  <c r="AC69" i="65"/>
  <c r="AB69" i="65"/>
  <c r="AA69" i="65"/>
  <c r="Z69" i="65"/>
  <c r="Y69" i="65"/>
  <c r="X69" i="65"/>
  <c r="W69" i="65"/>
  <c r="V69" i="65"/>
  <c r="U69" i="65"/>
  <c r="T69" i="65"/>
  <c r="S69" i="65"/>
  <c r="R69" i="65"/>
  <c r="Q69" i="65"/>
  <c r="P69" i="65"/>
  <c r="O69" i="65"/>
  <c r="N69" i="65"/>
  <c r="M69" i="65"/>
  <c r="L69" i="65"/>
  <c r="K69" i="65"/>
  <c r="J69" i="65"/>
  <c r="I69" i="65"/>
  <c r="AM68" i="65"/>
  <c r="AL68" i="65"/>
  <c r="AK68" i="65"/>
  <c r="AJ68" i="65"/>
  <c r="AI68" i="65"/>
  <c r="AH68" i="65"/>
  <c r="AG68" i="65"/>
  <c r="AF68" i="65"/>
  <c r="AE68" i="65"/>
  <c r="AD68" i="65"/>
  <c r="AC68" i="65"/>
  <c r="AB68" i="65"/>
  <c r="AA68" i="65"/>
  <c r="Z68" i="65"/>
  <c r="Y68" i="65"/>
  <c r="X68" i="65"/>
  <c r="W68" i="65"/>
  <c r="V68" i="65"/>
  <c r="U68" i="65"/>
  <c r="T68" i="65"/>
  <c r="S68" i="65"/>
  <c r="R68" i="65"/>
  <c r="Q68" i="65"/>
  <c r="P68" i="65"/>
  <c r="O68" i="65"/>
  <c r="N68" i="65"/>
  <c r="M68" i="65"/>
  <c r="L68" i="65"/>
  <c r="K68" i="65"/>
  <c r="J68" i="65"/>
  <c r="I68" i="65"/>
  <c r="AM66" i="65"/>
  <c r="AL66" i="65"/>
  <c r="AK66" i="65"/>
  <c r="AJ66" i="65"/>
  <c r="AI66" i="65"/>
  <c r="AH66" i="65"/>
  <c r="AG66" i="65"/>
  <c r="AF66" i="65"/>
  <c r="AE66" i="65"/>
  <c r="AD66" i="65"/>
  <c r="AC66" i="65"/>
  <c r="AB66" i="65"/>
  <c r="AA66" i="65"/>
  <c r="Z66" i="65"/>
  <c r="Y66" i="65"/>
  <c r="X66" i="65"/>
  <c r="W66" i="65"/>
  <c r="V66" i="65"/>
  <c r="U66" i="65"/>
  <c r="T66" i="65"/>
  <c r="S66" i="65"/>
  <c r="R66" i="65"/>
  <c r="Q66" i="65"/>
  <c r="P66" i="65"/>
  <c r="O66" i="65"/>
  <c r="N66" i="65"/>
  <c r="M66" i="65"/>
  <c r="L66" i="65"/>
  <c r="K66" i="65"/>
  <c r="J66" i="65"/>
  <c r="I66" i="65"/>
  <c r="AM65" i="65"/>
  <c r="AL65" i="65"/>
  <c r="AK65" i="65"/>
  <c r="AJ65" i="65"/>
  <c r="AI65" i="65"/>
  <c r="AH65" i="65"/>
  <c r="AG65" i="65"/>
  <c r="AF65" i="65"/>
  <c r="AE65" i="65"/>
  <c r="AD65" i="65"/>
  <c r="AC65" i="65"/>
  <c r="AB65" i="65"/>
  <c r="AA65" i="65"/>
  <c r="Z65" i="65"/>
  <c r="Y65" i="65"/>
  <c r="X65" i="65"/>
  <c r="W65" i="65"/>
  <c r="V65" i="65"/>
  <c r="U65" i="65"/>
  <c r="T65" i="65"/>
  <c r="S65" i="65"/>
  <c r="R65" i="65"/>
  <c r="Q65" i="65"/>
  <c r="P65" i="65"/>
  <c r="O65" i="65"/>
  <c r="N65" i="65"/>
  <c r="M65" i="65"/>
  <c r="L65" i="65"/>
  <c r="K65" i="65"/>
  <c r="J65" i="65"/>
  <c r="I65" i="65"/>
  <c r="AM63" i="65"/>
  <c r="AL63" i="65"/>
  <c r="AK63" i="65"/>
  <c r="AJ63" i="65"/>
  <c r="AI63" i="65"/>
  <c r="AH63" i="65"/>
  <c r="AG63" i="65"/>
  <c r="AF63" i="65"/>
  <c r="AE63" i="65"/>
  <c r="AD63" i="65"/>
  <c r="AC63" i="65"/>
  <c r="AB63" i="65"/>
  <c r="AA63" i="65"/>
  <c r="Z63" i="65"/>
  <c r="Y63" i="65"/>
  <c r="X63" i="65"/>
  <c r="W63" i="65"/>
  <c r="V63" i="65"/>
  <c r="U63" i="65"/>
  <c r="T63" i="65"/>
  <c r="S63" i="65"/>
  <c r="R63" i="65"/>
  <c r="Q63" i="65"/>
  <c r="P63" i="65"/>
  <c r="O63" i="65"/>
  <c r="N63" i="65"/>
  <c r="M63" i="65"/>
  <c r="L63" i="65"/>
  <c r="K63" i="65"/>
  <c r="J63" i="65"/>
  <c r="I63" i="65"/>
  <c r="AM62" i="65"/>
  <c r="AL62" i="65"/>
  <c r="AK62" i="65"/>
  <c r="AJ62" i="65"/>
  <c r="AI62" i="65"/>
  <c r="AH62" i="65"/>
  <c r="AG62" i="65"/>
  <c r="AF62" i="65"/>
  <c r="AE62" i="65"/>
  <c r="AD62" i="65"/>
  <c r="AC62" i="65"/>
  <c r="AB62" i="65"/>
  <c r="AA62" i="65"/>
  <c r="Z62" i="65"/>
  <c r="Y62" i="65"/>
  <c r="X62" i="65"/>
  <c r="W62" i="65"/>
  <c r="V62" i="65"/>
  <c r="U62" i="65"/>
  <c r="T62" i="65"/>
  <c r="S62" i="65"/>
  <c r="R62" i="65"/>
  <c r="Q62" i="65"/>
  <c r="P62" i="65"/>
  <c r="O62" i="65"/>
  <c r="N62" i="65"/>
  <c r="M62" i="65"/>
  <c r="L62" i="65"/>
  <c r="K62" i="65"/>
  <c r="J62" i="65"/>
  <c r="I62" i="65"/>
  <c r="AM60" i="65"/>
  <c r="AL60" i="65"/>
  <c r="AK60" i="65"/>
  <c r="AJ60" i="65"/>
  <c r="AI60" i="65"/>
  <c r="AH60" i="65"/>
  <c r="AG60" i="65"/>
  <c r="AF60" i="65"/>
  <c r="AE60" i="65"/>
  <c r="AD60" i="65"/>
  <c r="AC60" i="65"/>
  <c r="AB60" i="65"/>
  <c r="AA60" i="65"/>
  <c r="Z60" i="65"/>
  <c r="Y60" i="65"/>
  <c r="X60" i="65"/>
  <c r="W60" i="65"/>
  <c r="V60" i="65"/>
  <c r="U60" i="65"/>
  <c r="T60" i="65"/>
  <c r="S60" i="65"/>
  <c r="R60" i="65"/>
  <c r="Q60" i="65"/>
  <c r="P60" i="65"/>
  <c r="O60" i="65"/>
  <c r="N60" i="65"/>
  <c r="M60" i="65"/>
  <c r="L60" i="65"/>
  <c r="K60" i="65"/>
  <c r="J60" i="65"/>
  <c r="I60" i="65"/>
  <c r="AM59" i="65"/>
  <c r="AL59" i="65"/>
  <c r="AK59" i="65"/>
  <c r="AJ59" i="65"/>
  <c r="AI59" i="65"/>
  <c r="AH59" i="65"/>
  <c r="AG59" i="65"/>
  <c r="AF59" i="65"/>
  <c r="AE59" i="65"/>
  <c r="AD59" i="65"/>
  <c r="AC59" i="65"/>
  <c r="AB59" i="65"/>
  <c r="AA59" i="65"/>
  <c r="Z59" i="65"/>
  <c r="Y59" i="65"/>
  <c r="X59" i="65"/>
  <c r="W59" i="65"/>
  <c r="V59" i="65"/>
  <c r="U59" i="65"/>
  <c r="T59" i="65"/>
  <c r="S59" i="65"/>
  <c r="R59" i="65"/>
  <c r="Q59" i="65"/>
  <c r="P59" i="65"/>
  <c r="O59" i="65"/>
  <c r="N59" i="65"/>
  <c r="M59" i="65"/>
  <c r="L59" i="65"/>
  <c r="K59" i="65"/>
  <c r="J59" i="65"/>
  <c r="I59" i="65"/>
  <c r="AM57" i="65"/>
  <c r="AL57" i="65"/>
  <c r="AK57" i="65"/>
  <c r="AJ57" i="65"/>
  <c r="AI57" i="65"/>
  <c r="AH57" i="65"/>
  <c r="AG57" i="65"/>
  <c r="AF57" i="65"/>
  <c r="AE57" i="65"/>
  <c r="AD57" i="65"/>
  <c r="AC57" i="65"/>
  <c r="AB57" i="65"/>
  <c r="AA57" i="65"/>
  <c r="Z57" i="65"/>
  <c r="Y57" i="65"/>
  <c r="X57" i="65"/>
  <c r="W57" i="65"/>
  <c r="V57" i="65"/>
  <c r="U57" i="65"/>
  <c r="T57" i="65"/>
  <c r="S57" i="65"/>
  <c r="R57" i="65"/>
  <c r="Q57" i="65"/>
  <c r="P57" i="65"/>
  <c r="O57" i="65"/>
  <c r="N57" i="65"/>
  <c r="M57" i="65"/>
  <c r="L57" i="65"/>
  <c r="K57" i="65"/>
  <c r="J57" i="65"/>
  <c r="I57" i="65"/>
  <c r="AM56" i="65"/>
  <c r="AL56" i="65"/>
  <c r="AK56" i="65"/>
  <c r="AJ56" i="65"/>
  <c r="AI56" i="65"/>
  <c r="AH56" i="65"/>
  <c r="AG56" i="65"/>
  <c r="AF56" i="65"/>
  <c r="AE56" i="65"/>
  <c r="AD56" i="65"/>
  <c r="AC56" i="65"/>
  <c r="AB56" i="65"/>
  <c r="AA56" i="65"/>
  <c r="Z56" i="65"/>
  <c r="Y56" i="65"/>
  <c r="X56" i="65"/>
  <c r="W56" i="65"/>
  <c r="V56" i="65"/>
  <c r="U56" i="65"/>
  <c r="T56" i="65"/>
  <c r="S56" i="65"/>
  <c r="R56" i="65"/>
  <c r="Q56" i="65"/>
  <c r="P56" i="65"/>
  <c r="O56" i="65"/>
  <c r="N56" i="65"/>
  <c r="M56" i="65"/>
  <c r="L56" i="65"/>
  <c r="K56" i="65"/>
  <c r="J56" i="65"/>
  <c r="I56"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J54" i="65"/>
  <c r="I54" i="65"/>
  <c r="AM53" i="65"/>
  <c r="AL53" i="65"/>
  <c r="AK53" i="65"/>
  <c r="AJ53" i="65"/>
  <c r="AI53" i="65"/>
  <c r="AH53" i="65"/>
  <c r="AG53" i="65"/>
  <c r="AF53" i="65"/>
  <c r="AE53" i="65"/>
  <c r="AD53" i="65"/>
  <c r="AC53" i="65"/>
  <c r="AB53" i="65"/>
  <c r="AA53" i="65"/>
  <c r="Z53" i="65"/>
  <c r="Y53" i="65"/>
  <c r="X53" i="65"/>
  <c r="W53" i="65"/>
  <c r="V53" i="65"/>
  <c r="U53" i="65"/>
  <c r="T53" i="65"/>
  <c r="S53" i="65"/>
  <c r="R53" i="65"/>
  <c r="Q53" i="65"/>
  <c r="P53" i="65"/>
  <c r="O53" i="65"/>
  <c r="N53" i="65"/>
  <c r="M53" i="65"/>
  <c r="L53" i="65"/>
  <c r="K53" i="65"/>
  <c r="J53" i="65"/>
  <c r="I53" i="65"/>
  <c r="AM51" i="65"/>
  <c r="AL51" i="65"/>
  <c r="AK51" i="65"/>
  <c r="AJ51" i="65"/>
  <c r="AI51" i="65"/>
  <c r="AH51" i="65"/>
  <c r="AG51" i="65"/>
  <c r="AF51" i="65"/>
  <c r="AE51" i="65"/>
  <c r="AD51" i="65"/>
  <c r="AC51" i="65"/>
  <c r="AB51" i="65"/>
  <c r="AA51" i="65"/>
  <c r="Z51" i="65"/>
  <c r="Y51" i="65"/>
  <c r="X51" i="65"/>
  <c r="W51" i="65"/>
  <c r="V51" i="65"/>
  <c r="U51" i="65"/>
  <c r="T51" i="65"/>
  <c r="S51" i="65"/>
  <c r="R51" i="65"/>
  <c r="Q51" i="65"/>
  <c r="P51" i="65"/>
  <c r="O51" i="65"/>
  <c r="N51" i="65"/>
  <c r="M51" i="65"/>
  <c r="L51" i="65"/>
  <c r="K51" i="65"/>
  <c r="J51" i="65"/>
  <c r="I51" i="65"/>
  <c r="AM50" i="65"/>
  <c r="AL50" i="65"/>
  <c r="AK50" i="65"/>
  <c r="AJ50" i="65"/>
  <c r="AI50" i="65"/>
  <c r="AH50" i="65"/>
  <c r="AG50" i="65"/>
  <c r="AF50" i="65"/>
  <c r="AE50" i="65"/>
  <c r="AD50" i="65"/>
  <c r="AC50" i="65"/>
  <c r="AB50" i="65"/>
  <c r="AA50" i="65"/>
  <c r="Z50" i="65"/>
  <c r="Y50" i="65"/>
  <c r="X50" i="65"/>
  <c r="W50" i="65"/>
  <c r="V50" i="65"/>
  <c r="U50" i="65"/>
  <c r="T50" i="65"/>
  <c r="S50" i="65"/>
  <c r="R50" i="65"/>
  <c r="Q50" i="65"/>
  <c r="P50" i="65"/>
  <c r="O50" i="65"/>
  <c r="N50" i="65"/>
  <c r="M50" i="65"/>
  <c r="L50" i="65"/>
  <c r="K50" i="65"/>
  <c r="J50" i="65"/>
  <c r="I50" i="65"/>
  <c r="AM48" i="65"/>
  <c r="AL48" i="65"/>
  <c r="AK48" i="65"/>
  <c r="AJ48" i="65"/>
  <c r="AI48" i="65"/>
  <c r="AH48" i="65"/>
  <c r="AG48" i="65"/>
  <c r="AF48" i="65"/>
  <c r="AE48" i="65"/>
  <c r="AD48" i="65"/>
  <c r="AC48" i="65"/>
  <c r="AB48" i="65"/>
  <c r="AA48" i="65"/>
  <c r="Z48" i="65"/>
  <c r="Y48" i="65"/>
  <c r="X48" i="65"/>
  <c r="W48" i="65"/>
  <c r="V48" i="65"/>
  <c r="U48" i="65"/>
  <c r="T48" i="65"/>
  <c r="S48" i="65"/>
  <c r="R48" i="65"/>
  <c r="Q48" i="65"/>
  <c r="P48" i="65"/>
  <c r="O48" i="65"/>
  <c r="N48" i="65"/>
  <c r="M48" i="65"/>
  <c r="L48" i="65"/>
  <c r="K48" i="65"/>
  <c r="J48" i="65"/>
  <c r="I48" i="65"/>
  <c r="AM47" i="65"/>
  <c r="AL47" i="65"/>
  <c r="AK47" i="65"/>
  <c r="AJ47" i="65"/>
  <c r="AI47" i="65"/>
  <c r="AH47" i="65"/>
  <c r="AG47" i="65"/>
  <c r="AF47" i="65"/>
  <c r="AE47" i="65"/>
  <c r="AD47" i="65"/>
  <c r="AC47" i="65"/>
  <c r="AB47" i="65"/>
  <c r="AA47" i="65"/>
  <c r="Z47" i="65"/>
  <c r="Y47" i="65"/>
  <c r="X47" i="65"/>
  <c r="W47" i="65"/>
  <c r="V47" i="65"/>
  <c r="U47" i="65"/>
  <c r="T47" i="65"/>
  <c r="S47" i="65"/>
  <c r="R47" i="65"/>
  <c r="Q47" i="65"/>
  <c r="P47" i="65"/>
  <c r="O47" i="65"/>
  <c r="N47" i="65"/>
  <c r="M47" i="65"/>
  <c r="L47" i="65"/>
  <c r="K47" i="65"/>
  <c r="J47" i="65"/>
  <c r="I47" i="65"/>
  <c r="AM45" i="65"/>
  <c r="AL45" i="65"/>
  <c r="AK45" i="65"/>
  <c r="AJ45" i="65"/>
  <c r="AI45" i="65"/>
  <c r="AH45" i="65"/>
  <c r="AG45" i="65"/>
  <c r="AF45" i="65"/>
  <c r="AE45" i="65"/>
  <c r="AD45" i="65"/>
  <c r="AC45" i="65"/>
  <c r="AB45" i="65"/>
  <c r="AA45" i="65"/>
  <c r="Z45" i="65"/>
  <c r="Y45" i="65"/>
  <c r="X45" i="65"/>
  <c r="W45" i="65"/>
  <c r="V45" i="65"/>
  <c r="U45" i="65"/>
  <c r="T45" i="65"/>
  <c r="S45" i="65"/>
  <c r="R45" i="65"/>
  <c r="Q45" i="65"/>
  <c r="P45" i="65"/>
  <c r="O45" i="65"/>
  <c r="N45" i="65"/>
  <c r="M45" i="65"/>
  <c r="L45" i="65"/>
  <c r="K45" i="65"/>
  <c r="J45" i="65"/>
  <c r="I45" i="65"/>
  <c r="AM44" i="65"/>
  <c r="AL44" i="65"/>
  <c r="AK44" i="65"/>
  <c r="AJ44" i="65"/>
  <c r="AI44" i="65"/>
  <c r="AH44" i="65"/>
  <c r="AG44" i="65"/>
  <c r="AF44" i="65"/>
  <c r="AE44" i="65"/>
  <c r="AD44" i="65"/>
  <c r="AC44" i="65"/>
  <c r="AB44" i="65"/>
  <c r="AA44" i="65"/>
  <c r="Z44" i="65"/>
  <c r="Y44" i="65"/>
  <c r="X44" i="65"/>
  <c r="W44" i="65"/>
  <c r="V44" i="65"/>
  <c r="U44" i="65"/>
  <c r="T44" i="65"/>
  <c r="S44" i="65"/>
  <c r="R44" i="65"/>
  <c r="Q44" i="65"/>
  <c r="P44" i="65"/>
  <c r="O44" i="65"/>
  <c r="N44" i="65"/>
  <c r="M44" i="65"/>
  <c r="L44" i="65"/>
  <c r="K44" i="65"/>
  <c r="J44" i="65"/>
  <c r="I44" i="65"/>
  <c r="AM42" i="65"/>
  <c r="AL42" i="65"/>
  <c r="AK42" i="65"/>
  <c r="AJ42" i="65"/>
  <c r="AI42" i="65"/>
  <c r="AH42" i="65"/>
  <c r="AG42" i="65"/>
  <c r="AF42" i="65"/>
  <c r="AE42" i="65"/>
  <c r="AD42" i="65"/>
  <c r="AC42" i="65"/>
  <c r="AB42" i="65"/>
  <c r="AA42" i="65"/>
  <c r="Z42" i="65"/>
  <c r="Y42" i="65"/>
  <c r="X42" i="65"/>
  <c r="W42" i="65"/>
  <c r="V42" i="65"/>
  <c r="U42" i="65"/>
  <c r="T42" i="65"/>
  <c r="S42" i="65"/>
  <c r="R42" i="65"/>
  <c r="Q42" i="65"/>
  <c r="P42" i="65"/>
  <c r="O42" i="65"/>
  <c r="N42" i="65"/>
  <c r="M42" i="65"/>
  <c r="L42" i="65"/>
  <c r="K42" i="65"/>
  <c r="J42" i="65"/>
  <c r="I42" i="65"/>
  <c r="AM41" i="65"/>
  <c r="AL41" i="65"/>
  <c r="AK41" i="65"/>
  <c r="AJ41" i="65"/>
  <c r="AI41" i="65"/>
  <c r="AH41" i="65"/>
  <c r="AG41" i="65"/>
  <c r="AF41" i="65"/>
  <c r="AE41" i="65"/>
  <c r="AD41" i="65"/>
  <c r="AC41" i="65"/>
  <c r="AB41" i="65"/>
  <c r="AA41" i="65"/>
  <c r="Z41" i="65"/>
  <c r="Y41" i="65"/>
  <c r="X41" i="65"/>
  <c r="W41" i="65"/>
  <c r="V41" i="65"/>
  <c r="U41" i="65"/>
  <c r="T41" i="65"/>
  <c r="S41" i="65"/>
  <c r="R41" i="65"/>
  <c r="Q41" i="65"/>
  <c r="P41" i="65"/>
  <c r="O41" i="65"/>
  <c r="N41" i="65"/>
  <c r="M41" i="65"/>
  <c r="L41" i="65"/>
  <c r="K41" i="65"/>
  <c r="J41" i="65"/>
  <c r="I41" i="65"/>
  <c r="AM39" i="65"/>
  <c r="AL39" i="65"/>
  <c r="AK39" i="65"/>
  <c r="AJ39" i="65"/>
  <c r="AI39" i="65"/>
  <c r="AH39" i="65"/>
  <c r="AG39" i="65"/>
  <c r="AF39" i="65"/>
  <c r="AE39" i="65"/>
  <c r="AD39" i="65"/>
  <c r="AC39" i="65"/>
  <c r="AB39" i="65"/>
  <c r="AA39" i="65"/>
  <c r="Z39" i="65"/>
  <c r="Y39" i="65"/>
  <c r="X39" i="65"/>
  <c r="W39" i="65"/>
  <c r="V39" i="65"/>
  <c r="U39" i="65"/>
  <c r="T39" i="65"/>
  <c r="S39" i="65"/>
  <c r="R39" i="65"/>
  <c r="Q39" i="65"/>
  <c r="P39" i="65"/>
  <c r="O39" i="65"/>
  <c r="N39" i="65"/>
  <c r="M39" i="65"/>
  <c r="L39" i="65"/>
  <c r="K39" i="65"/>
  <c r="J39" i="65"/>
  <c r="I39" i="65"/>
  <c r="AM38" i="65"/>
  <c r="AL38" i="65"/>
  <c r="AK38" i="65"/>
  <c r="AJ38" i="65"/>
  <c r="AI38" i="65"/>
  <c r="AH38" i="65"/>
  <c r="AG38" i="65"/>
  <c r="AF38" i="65"/>
  <c r="AE38" i="65"/>
  <c r="AD38" i="65"/>
  <c r="AC38" i="65"/>
  <c r="AB38" i="65"/>
  <c r="AA38" i="65"/>
  <c r="Z38" i="65"/>
  <c r="Y38" i="65"/>
  <c r="X38" i="65"/>
  <c r="W38" i="65"/>
  <c r="V38" i="65"/>
  <c r="U38" i="65"/>
  <c r="T38" i="65"/>
  <c r="S38" i="65"/>
  <c r="R38" i="65"/>
  <c r="Q38" i="65"/>
  <c r="P38" i="65"/>
  <c r="O38" i="65"/>
  <c r="N38" i="65"/>
  <c r="M38" i="65"/>
  <c r="L38" i="65"/>
  <c r="K38" i="65"/>
  <c r="J38" i="65"/>
  <c r="I38" i="65"/>
  <c r="AM36" i="65"/>
  <c r="AL36" i="65"/>
  <c r="AK36" i="65"/>
  <c r="AJ36" i="65"/>
  <c r="AI36" i="65"/>
  <c r="AH36" i="65"/>
  <c r="AG36" i="65"/>
  <c r="AF36" i="65"/>
  <c r="AE36" i="65"/>
  <c r="AD36" i="65"/>
  <c r="AC36" i="65"/>
  <c r="AB36" i="65"/>
  <c r="AA36" i="65"/>
  <c r="Z36" i="65"/>
  <c r="Y36" i="65"/>
  <c r="X36" i="65"/>
  <c r="W36" i="65"/>
  <c r="V36" i="65"/>
  <c r="U36" i="65"/>
  <c r="T36" i="65"/>
  <c r="S36" i="65"/>
  <c r="R36" i="65"/>
  <c r="Q36" i="65"/>
  <c r="P36" i="65"/>
  <c r="O36" i="65"/>
  <c r="N36" i="65"/>
  <c r="M36" i="65"/>
  <c r="L36" i="65"/>
  <c r="K36" i="65"/>
  <c r="J36" i="65"/>
  <c r="I36" i="65"/>
  <c r="AM35" i="65"/>
  <c r="AL35" i="65"/>
  <c r="AK35" i="65"/>
  <c r="AJ35" i="65"/>
  <c r="AI35" i="65"/>
  <c r="AH35" i="65"/>
  <c r="AG35" i="65"/>
  <c r="AF35" i="65"/>
  <c r="AE35" i="65"/>
  <c r="AD35" i="65"/>
  <c r="AC35" i="65"/>
  <c r="AB35" i="65"/>
  <c r="AA35" i="65"/>
  <c r="Z35" i="65"/>
  <c r="Y35" i="65"/>
  <c r="X35" i="65"/>
  <c r="W35" i="65"/>
  <c r="V35" i="65"/>
  <c r="U35" i="65"/>
  <c r="T35" i="65"/>
  <c r="S35" i="65"/>
  <c r="R35" i="65"/>
  <c r="Q35" i="65"/>
  <c r="P35" i="65"/>
  <c r="O35" i="65"/>
  <c r="N35" i="65"/>
  <c r="M35" i="65"/>
  <c r="L35" i="65"/>
  <c r="K35" i="65"/>
  <c r="J35" i="65"/>
  <c r="I35" i="65"/>
  <c r="AM33" i="65"/>
  <c r="AL33" i="65"/>
  <c r="AK33" i="65"/>
  <c r="AJ33" i="65"/>
  <c r="AI33" i="65"/>
  <c r="AH33" i="65"/>
  <c r="AG33" i="65"/>
  <c r="AF33" i="65"/>
  <c r="AE33" i="65"/>
  <c r="AD33" i="65"/>
  <c r="AC33" i="65"/>
  <c r="AB33" i="65"/>
  <c r="AA33" i="65"/>
  <c r="Z33" i="65"/>
  <c r="Y33" i="65"/>
  <c r="X33" i="65"/>
  <c r="W33" i="65"/>
  <c r="V33" i="65"/>
  <c r="U33" i="65"/>
  <c r="T33" i="65"/>
  <c r="S33" i="65"/>
  <c r="R33" i="65"/>
  <c r="Q33" i="65"/>
  <c r="P33" i="65"/>
  <c r="O33" i="65"/>
  <c r="N33" i="65"/>
  <c r="M33" i="65"/>
  <c r="L33" i="65"/>
  <c r="K33" i="65"/>
  <c r="J33" i="65"/>
  <c r="I33" i="65"/>
  <c r="AM32" i="65"/>
  <c r="AL32" i="65"/>
  <c r="AK32" i="65"/>
  <c r="AJ32" i="65"/>
  <c r="AI32" i="65"/>
  <c r="AH32" i="65"/>
  <c r="AG32" i="65"/>
  <c r="AF32" i="65"/>
  <c r="AE32" i="65"/>
  <c r="AD32" i="65"/>
  <c r="AC32" i="65"/>
  <c r="AB32" i="65"/>
  <c r="AA32" i="65"/>
  <c r="Z32" i="65"/>
  <c r="Y32" i="65"/>
  <c r="X32" i="65"/>
  <c r="W32" i="65"/>
  <c r="V32" i="65"/>
  <c r="U32" i="65"/>
  <c r="T32" i="65"/>
  <c r="S32" i="65"/>
  <c r="R32" i="65"/>
  <c r="Q32" i="65"/>
  <c r="P32" i="65"/>
  <c r="O32" i="65"/>
  <c r="N32" i="65"/>
  <c r="M32" i="65"/>
  <c r="L32" i="65"/>
  <c r="K32" i="65"/>
  <c r="J32" i="65"/>
  <c r="I32" i="65"/>
  <c r="AM30" i="65"/>
  <c r="AL30" i="65"/>
  <c r="AK30" i="65"/>
  <c r="AJ30" i="65"/>
  <c r="AI30" i="65"/>
  <c r="AH30" i="65"/>
  <c r="AG30" i="65"/>
  <c r="AF30" i="65"/>
  <c r="AE30" i="65"/>
  <c r="AD30" i="65"/>
  <c r="AC30" i="65"/>
  <c r="AB30" i="65"/>
  <c r="AA30" i="65"/>
  <c r="Z30" i="65"/>
  <c r="Y30" i="65"/>
  <c r="X30" i="65"/>
  <c r="W30" i="65"/>
  <c r="V30" i="65"/>
  <c r="U30" i="65"/>
  <c r="T30" i="65"/>
  <c r="S30" i="65"/>
  <c r="R30" i="65"/>
  <c r="Q30" i="65"/>
  <c r="P30" i="65"/>
  <c r="O30" i="65"/>
  <c r="N30" i="65"/>
  <c r="M30" i="65"/>
  <c r="L30" i="65"/>
  <c r="K30" i="65"/>
  <c r="J30" i="65"/>
  <c r="I30" i="65"/>
  <c r="AM29" i="65"/>
  <c r="AL29" i="65"/>
  <c r="AK29" i="65"/>
  <c r="AJ29" i="65"/>
  <c r="AI29" i="65"/>
  <c r="AH29" i="65"/>
  <c r="AG29" i="65"/>
  <c r="AF29" i="65"/>
  <c r="AE29" i="65"/>
  <c r="AD29" i="65"/>
  <c r="AC29" i="65"/>
  <c r="AB29" i="65"/>
  <c r="AA29" i="65"/>
  <c r="Z29" i="65"/>
  <c r="Y29" i="65"/>
  <c r="X29" i="65"/>
  <c r="W29" i="65"/>
  <c r="V29" i="65"/>
  <c r="U29" i="65"/>
  <c r="T29" i="65"/>
  <c r="S29" i="65"/>
  <c r="R29" i="65"/>
  <c r="Q29" i="65"/>
  <c r="P29" i="65"/>
  <c r="O29" i="65"/>
  <c r="N29" i="65"/>
  <c r="M29" i="65"/>
  <c r="L29" i="65"/>
  <c r="K29" i="65"/>
  <c r="J29" i="65"/>
  <c r="I29" i="65"/>
  <c r="AM27" i="65"/>
  <c r="AL27" i="65"/>
  <c r="AK27" i="65"/>
  <c r="AJ27" i="65"/>
  <c r="AI27" i="65"/>
  <c r="AH27" i="65"/>
  <c r="AG27" i="65"/>
  <c r="AF27" i="65"/>
  <c r="AE27" i="65"/>
  <c r="AD27" i="65"/>
  <c r="AC27" i="65"/>
  <c r="AB27" i="65"/>
  <c r="AA27" i="65"/>
  <c r="Z27" i="65"/>
  <c r="Y27" i="65"/>
  <c r="X27" i="65"/>
  <c r="W27" i="65"/>
  <c r="V27" i="65"/>
  <c r="U27" i="65"/>
  <c r="T27" i="65"/>
  <c r="S27" i="65"/>
  <c r="R27" i="65"/>
  <c r="Q27" i="65"/>
  <c r="P27" i="65"/>
  <c r="O27" i="65"/>
  <c r="N27" i="65"/>
  <c r="M27" i="65"/>
  <c r="L27" i="65"/>
  <c r="K27" i="65"/>
  <c r="J27" i="65"/>
  <c r="I27" i="65"/>
  <c r="AM26" i="65"/>
  <c r="AL26" i="65"/>
  <c r="AK26" i="65"/>
  <c r="AJ26" i="65"/>
  <c r="AI26" i="65"/>
  <c r="AH26" i="65"/>
  <c r="AG26" i="65"/>
  <c r="AF26" i="65"/>
  <c r="AE26" i="65"/>
  <c r="AD26" i="65"/>
  <c r="AC26" i="65"/>
  <c r="AB26" i="65"/>
  <c r="AA26" i="65"/>
  <c r="Z26" i="65"/>
  <c r="Y26" i="65"/>
  <c r="X26" i="65"/>
  <c r="W26" i="65"/>
  <c r="V26" i="65"/>
  <c r="U26" i="65"/>
  <c r="T26" i="65"/>
  <c r="S26" i="65"/>
  <c r="R26" i="65"/>
  <c r="Q26" i="65"/>
  <c r="P26" i="65"/>
  <c r="O26" i="65"/>
  <c r="N26" i="65"/>
  <c r="M26" i="65"/>
  <c r="L26" i="65"/>
  <c r="K26" i="65"/>
  <c r="J26" i="65"/>
  <c r="I26" i="65"/>
  <c r="AM24" i="65"/>
  <c r="AL24" i="65"/>
  <c r="AK24" i="65"/>
  <c r="AJ24" i="65"/>
  <c r="AI24" i="65"/>
  <c r="AH24" i="65"/>
  <c r="AG24" i="65"/>
  <c r="AF24" i="65"/>
  <c r="AE24" i="65"/>
  <c r="AD24" i="65"/>
  <c r="AC24" i="65"/>
  <c r="AB24" i="65"/>
  <c r="AA24" i="65"/>
  <c r="Z24" i="65"/>
  <c r="Y24" i="65"/>
  <c r="X24" i="65"/>
  <c r="W24" i="65"/>
  <c r="V24" i="65"/>
  <c r="U24" i="65"/>
  <c r="T24" i="65"/>
  <c r="S24" i="65"/>
  <c r="R24" i="65"/>
  <c r="Q24" i="65"/>
  <c r="P24" i="65"/>
  <c r="O24" i="65"/>
  <c r="N24" i="65"/>
  <c r="M24" i="65"/>
  <c r="L24" i="65"/>
  <c r="K24" i="65"/>
  <c r="J24" i="65"/>
  <c r="I24" i="65"/>
  <c r="AM23" i="65"/>
  <c r="AL23" i="65"/>
  <c r="AK23" i="65"/>
  <c r="AJ23" i="65"/>
  <c r="AI23" i="65"/>
  <c r="AH23" i="65"/>
  <c r="AG23" i="65"/>
  <c r="AF23" i="65"/>
  <c r="AE23" i="65"/>
  <c r="AD23" i="65"/>
  <c r="AC23" i="65"/>
  <c r="AB23" i="65"/>
  <c r="AA23" i="65"/>
  <c r="Z23" i="65"/>
  <c r="Y23" i="65"/>
  <c r="X23" i="65"/>
  <c r="W23" i="65"/>
  <c r="V23" i="65"/>
  <c r="U23" i="65"/>
  <c r="T23" i="65"/>
  <c r="S23" i="65"/>
  <c r="R23" i="65"/>
  <c r="Q23" i="65"/>
  <c r="P23" i="65"/>
  <c r="O23" i="65"/>
  <c r="N23" i="65"/>
  <c r="M23" i="65"/>
  <c r="L23" i="65"/>
  <c r="K23" i="65"/>
  <c r="J23" i="65"/>
  <c r="I23" i="65"/>
  <c r="AM81" i="64"/>
  <c r="AL81" i="64"/>
  <c r="AK81" i="64"/>
  <c r="AJ81" i="64"/>
  <c r="AI81" i="64"/>
  <c r="AH81" i="64"/>
  <c r="AG81" i="64"/>
  <c r="AF81" i="64"/>
  <c r="AE81" i="64"/>
  <c r="AD81" i="64"/>
  <c r="AC81" i="64"/>
  <c r="AB81" i="64"/>
  <c r="AA81" i="64"/>
  <c r="Z81" i="64"/>
  <c r="Y81" i="64"/>
  <c r="X81" i="64"/>
  <c r="W81" i="64"/>
  <c r="V81" i="64"/>
  <c r="U81" i="64"/>
  <c r="T81" i="64"/>
  <c r="S81" i="64"/>
  <c r="R81" i="64"/>
  <c r="Q81" i="64"/>
  <c r="P81" i="64"/>
  <c r="O81" i="64"/>
  <c r="N81" i="64"/>
  <c r="M81" i="64"/>
  <c r="L81" i="64"/>
  <c r="K81" i="64"/>
  <c r="J81" i="64"/>
  <c r="I81" i="64"/>
  <c r="AM80" i="64"/>
  <c r="AL80" i="64"/>
  <c r="AK80" i="64"/>
  <c r="AJ80" i="64"/>
  <c r="AI80" i="64"/>
  <c r="AH80" i="64"/>
  <c r="AG80" i="64"/>
  <c r="AF80" i="64"/>
  <c r="AE80" i="64"/>
  <c r="AD80" i="64"/>
  <c r="AC80" i="64"/>
  <c r="AB80" i="64"/>
  <c r="AA80" i="64"/>
  <c r="Z80" i="64"/>
  <c r="Y80" i="64"/>
  <c r="X80" i="64"/>
  <c r="W80" i="64"/>
  <c r="V80" i="64"/>
  <c r="U80" i="64"/>
  <c r="T80" i="64"/>
  <c r="S80" i="64"/>
  <c r="R80" i="64"/>
  <c r="Q80" i="64"/>
  <c r="P80" i="64"/>
  <c r="O80" i="64"/>
  <c r="N80" i="64"/>
  <c r="M80" i="64"/>
  <c r="L80" i="64"/>
  <c r="K80" i="64"/>
  <c r="J80" i="64"/>
  <c r="I80" i="64"/>
  <c r="AM78" i="64"/>
  <c r="AL78" i="64"/>
  <c r="AK78" i="64"/>
  <c r="AJ78" i="64"/>
  <c r="AI78" i="64"/>
  <c r="AH78" i="64"/>
  <c r="AG78" i="64"/>
  <c r="AF78" i="64"/>
  <c r="AE78" i="64"/>
  <c r="AD78" i="64"/>
  <c r="AC78" i="64"/>
  <c r="AB78" i="64"/>
  <c r="AA78" i="64"/>
  <c r="Z78" i="64"/>
  <c r="Y78" i="64"/>
  <c r="X78" i="64"/>
  <c r="W78" i="64"/>
  <c r="V78" i="64"/>
  <c r="U78" i="64"/>
  <c r="T78" i="64"/>
  <c r="S78" i="64"/>
  <c r="R78" i="64"/>
  <c r="Q78" i="64"/>
  <c r="P78" i="64"/>
  <c r="O78" i="64"/>
  <c r="N78" i="64"/>
  <c r="M78" i="64"/>
  <c r="L78" i="64"/>
  <c r="K78" i="64"/>
  <c r="J78" i="64"/>
  <c r="I78" i="64"/>
  <c r="AM77" i="64"/>
  <c r="AL77" i="64"/>
  <c r="AK77" i="64"/>
  <c r="AJ77" i="64"/>
  <c r="AI77" i="64"/>
  <c r="AH77" i="64"/>
  <c r="AG77" i="64"/>
  <c r="AF77" i="64"/>
  <c r="AE77" i="64"/>
  <c r="AD77" i="64"/>
  <c r="AC77" i="64"/>
  <c r="AB77" i="64"/>
  <c r="AA77" i="64"/>
  <c r="Z77" i="64"/>
  <c r="Y77" i="64"/>
  <c r="X77" i="64"/>
  <c r="W77" i="64"/>
  <c r="V77" i="64"/>
  <c r="U77" i="64"/>
  <c r="T77" i="64"/>
  <c r="S77" i="64"/>
  <c r="R77" i="64"/>
  <c r="Q77" i="64"/>
  <c r="P77" i="64"/>
  <c r="O77" i="64"/>
  <c r="N77" i="64"/>
  <c r="M77" i="64"/>
  <c r="L77" i="64"/>
  <c r="K77" i="64"/>
  <c r="J77" i="64"/>
  <c r="I77" i="64"/>
  <c r="AM75" i="64"/>
  <c r="AL75" i="64"/>
  <c r="AK75" i="64"/>
  <c r="AJ75" i="64"/>
  <c r="AI75" i="64"/>
  <c r="AH75" i="64"/>
  <c r="AG75" i="64"/>
  <c r="AF75" i="64"/>
  <c r="AE75" i="64"/>
  <c r="AD75" i="64"/>
  <c r="AC75" i="64"/>
  <c r="AB75" i="64"/>
  <c r="AA75" i="64"/>
  <c r="Z75" i="64"/>
  <c r="Y75" i="64"/>
  <c r="X75" i="64"/>
  <c r="W75" i="64"/>
  <c r="V75" i="64"/>
  <c r="U75" i="64"/>
  <c r="T75" i="64"/>
  <c r="S75" i="64"/>
  <c r="R75" i="64"/>
  <c r="Q75" i="64"/>
  <c r="P75" i="64"/>
  <c r="O75" i="64"/>
  <c r="N75" i="64"/>
  <c r="M75" i="64"/>
  <c r="L75" i="64"/>
  <c r="K75" i="64"/>
  <c r="J75" i="64"/>
  <c r="I75" i="64"/>
  <c r="AM74" i="64"/>
  <c r="AL74" i="64"/>
  <c r="AK74" i="64"/>
  <c r="AJ74" i="64"/>
  <c r="AI74" i="64"/>
  <c r="AH74" i="64"/>
  <c r="AG74" i="64"/>
  <c r="AF74" i="64"/>
  <c r="AE74" i="64"/>
  <c r="AD74" i="64"/>
  <c r="AC74" i="64"/>
  <c r="AB74" i="64"/>
  <c r="AA74" i="64"/>
  <c r="Z74" i="64"/>
  <c r="Y74" i="64"/>
  <c r="X74" i="64"/>
  <c r="W74" i="64"/>
  <c r="V74" i="64"/>
  <c r="U74" i="64"/>
  <c r="T74" i="64"/>
  <c r="S74" i="64"/>
  <c r="R74" i="64"/>
  <c r="Q74" i="64"/>
  <c r="P74" i="64"/>
  <c r="O74" i="64"/>
  <c r="N74" i="64"/>
  <c r="M74" i="64"/>
  <c r="L74" i="64"/>
  <c r="K74" i="64"/>
  <c r="J74" i="64"/>
  <c r="I74" i="64"/>
  <c r="AM72" i="64"/>
  <c r="AL72" i="64"/>
  <c r="AK72" i="64"/>
  <c r="AJ72" i="64"/>
  <c r="AI72" i="64"/>
  <c r="AH72" i="64"/>
  <c r="AG72" i="64"/>
  <c r="AF72" i="64"/>
  <c r="AE72" i="64"/>
  <c r="AD72" i="64"/>
  <c r="AC72" i="64"/>
  <c r="AB72" i="64"/>
  <c r="AA72" i="64"/>
  <c r="Z72" i="64"/>
  <c r="Y72" i="64"/>
  <c r="X72" i="64"/>
  <c r="W72" i="64"/>
  <c r="V72" i="64"/>
  <c r="U72" i="64"/>
  <c r="T72" i="64"/>
  <c r="S72" i="64"/>
  <c r="R72" i="64"/>
  <c r="Q72" i="64"/>
  <c r="P72" i="64"/>
  <c r="O72" i="64"/>
  <c r="N72" i="64"/>
  <c r="M72" i="64"/>
  <c r="L72" i="64"/>
  <c r="K72" i="64"/>
  <c r="J72" i="64"/>
  <c r="I72" i="64"/>
  <c r="AM71" i="64"/>
  <c r="AL71" i="64"/>
  <c r="AK71" i="64"/>
  <c r="AJ71" i="64"/>
  <c r="AI71" i="64"/>
  <c r="AH71" i="64"/>
  <c r="AG71" i="64"/>
  <c r="AF71" i="64"/>
  <c r="AE71" i="64"/>
  <c r="AD71" i="64"/>
  <c r="AC71" i="64"/>
  <c r="AB71" i="64"/>
  <c r="AA71" i="64"/>
  <c r="Z71" i="64"/>
  <c r="Y71" i="64"/>
  <c r="X71" i="64"/>
  <c r="W71" i="64"/>
  <c r="V71" i="64"/>
  <c r="U71" i="64"/>
  <c r="T71" i="64"/>
  <c r="S71" i="64"/>
  <c r="R71" i="64"/>
  <c r="Q71" i="64"/>
  <c r="P71" i="64"/>
  <c r="O71" i="64"/>
  <c r="N71" i="64"/>
  <c r="M71" i="64"/>
  <c r="L71" i="64"/>
  <c r="K71" i="64"/>
  <c r="J71" i="64"/>
  <c r="I71" i="64"/>
  <c r="AM69" i="64"/>
  <c r="AL69" i="64"/>
  <c r="AK69" i="64"/>
  <c r="AJ69" i="64"/>
  <c r="AI69" i="64"/>
  <c r="AH69" i="64"/>
  <c r="AG69" i="64"/>
  <c r="AF69" i="64"/>
  <c r="AE69" i="64"/>
  <c r="AD69" i="64"/>
  <c r="AC69" i="64"/>
  <c r="AB69" i="64"/>
  <c r="AA69" i="64"/>
  <c r="Z69" i="64"/>
  <c r="Y69" i="64"/>
  <c r="X69" i="64"/>
  <c r="W69" i="64"/>
  <c r="V69" i="64"/>
  <c r="U69" i="64"/>
  <c r="T69" i="64"/>
  <c r="S69" i="64"/>
  <c r="R69" i="64"/>
  <c r="Q69" i="64"/>
  <c r="P69" i="64"/>
  <c r="O69" i="64"/>
  <c r="N69" i="64"/>
  <c r="M69" i="64"/>
  <c r="L69" i="64"/>
  <c r="K69" i="64"/>
  <c r="J69" i="64"/>
  <c r="I69" i="64"/>
  <c r="AM68" i="64"/>
  <c r="AL68" i="64"/>
  <c r="AK68" i="64"/>
  <c r="AJ68" i="64"/>
  <c r="AI68" i="64"/>
  <c r="AH68" i="64"/>
  <c r="AG68" i="64"/>
  <c r="AF68" i="64"/>
  <c r="AE68" i="64"/>
  <c r="AD68" i="64"/>
  <c r="AC68" i="64"/>
  <c r="AB68" i="64"/>
  <c r="AA68" i="64"/>
  <c r="Z68" i="64"/>
  <c r="Y68" i="64"/>
  <c r="X68" i="64"/>
  <c r="W68" i="64"/>
  <c r="V68" i="64"/>
  <c r="U68" i="64"/>
  <c r="T68" i="64"/>
  <c r="S68" i="64"/>
  <c r="R68" i="64"/>
  <c r="Q68" i="64"/>
  <c r="P68" i="64"/>
  <c r="O68" i="64"/>
  <c r="N68" i="64"/>
  <c r="M68" i="64"/>
  <c r="L68" i="64"/>
  <c r="K68" i="64"/>
  <c r="J68" i="64"/>
  <c r="I68" i="64"/>
  <c r="AM66" i="64"/>
  <c r="AL66" i="64"/>
  <c r="AK66" i="64"/>
  <c r="AJ66" i="64"/>
  <c r="AI66" i="64"/>
  <c r="AH66" i="64"/>
  <c r="AG66" i="64"/>
  <c r="AF66" i="64"/>
  <c r="AE66" i="64"/>
  <c r="AD66" i="64"/>
  <c r="AC66" i="64"/>
  <c r="AB66" i="64"/>
  <c r="AA66" i="64"/>
  <c r="Z66" i="64"/>
  <c r="Y66" i="64"/>
  <c r="X66" i="64"/>
  <c r="W66" i="64"/>
  <c r="V66" i="64"/>
  <c r="U66" i="64"/>
  <c r="T66" i="64"/>
  <c r="S66" i="64"/>
  <c r="R66" i="64"/>
  <c r="Q66" i="64"/>
  <c r="P66" i="64"/>
  <c r="O66" i="64"/>
  <c r="N66" i="64"/>
  <c r="M66" i="64"/>
  <c r="L66" i="64"/>
  <c r="K66" i="64"/>
  <c r="J66" i="64"/>
  <c r="I66" i="64"/>
  <c r="AM65" i="64"/>
  <c r="AL65" i="64"/>
  <c r="AK65" i="64"/>
  <c r="AJ65" i="64"/>
  <c r="AI65" i="64"/>
  <c r="AH65" i="64"/>
  <c r="AG65" i="64"/>
  <c r="AF65" i="64"/>
  <c r="AE65" i="64"/>
  <c r="AD65" i="64"/>
  <c r="AC65" i="64"/>
  <c r="AB65" i="64"/>
  <c r="AA65" i="64"/>
  <c r="Z65" i="64"/>
  <c r="Y65" i="64"/>
  <c r="X65" i="64"/>
  <c r="W65" i="64"/>
  <c r="V65" i="64"/>
  <c r="U65" i="64"/>
  <c r="T65" i="64"/>
  <c r="S65" i="64"/>
  <c r="R65" i="64"/>
  <c r="Q65" i="64"/>
  <c r="P65" i="64"/>
  <c r="O65" i="64"/>
  <c r="N65" i="64"/>
  <c r="M65" i="64"/>
  <c r="L65" i="64"/>
  <c r="K65" i="64"/>
  <c r="J65" i="64"/>
  <c r="I65" i="64"/>
  <c r="AM63" i="64"/>
  <c r="AL63" i="64"/>
  <c r="AK63" i="64"/>
  <c r="AJ63" i="64"/>
  <c r="AI63" i="64"/>
  <c r="AH63" i="64"/>
  <c r="AG63" i="64"/>
  <c r="AF63" i="64"/>
  <c r="AE63" i="64"/>
  <c r="AD63" i="64"/>
  <c r="AC63" i="64"/>
  <c r="AB63" i="64"/>
  <c r="AA63" i="64"/>
  <c r="Z63" i="64"/>
  <c r="Y63" i="64"/>
  <c r="X63" i="64"/>
  <c r="W63" i="64"/>
  <c r="V63" i="64"/>
  <c r="U63" i="64"/>
  <c r="T63" i="64"/>
  <c r="S63" i="64"/>
  <c r="R63" i="64"/>
  <c r="Q63" i="64"/>
  <c r="P63" i="64"/>
  <c r="O63" i="64"/>
  <c r="N63" i="64"/>
  <c r="M63" i="64"/>
  <c r="L63" i="64"/>
  <c r="K63" i="64"/>
  <c r="J63" i="64"/>
  <c r="I63" i="64"/>
  <c r="AM62" i="64"/>
  <c r="AL62" i="64"/>
  <c r="AK62" i="64"/>
  <c r="AJ62" i="64"/>
  <c r="AI62" i="64"/>
  <c r="AH62" i="64"/>
  <c r="AG62" i="64"/>
  <c r="AF62" i="64"/>
  <c r="AE62" i="64"/>
  <c r="AD62" i="64"/>
  <c r="AC62" i="64"/>
  <c r="AB62" i="64"/>
  <c r="AA62" i="64"/>
  <c r="Z62" i="64"/>
  <c r="Y62" i="64"/>
  <c r="X62" i="64"/>
  <c r="W62" i="64"/>
  <c r="V62" i="64"/>
  <c r="U62" i="64"/>
  <c r="T62" i="64"/>
  <c r="S62" i="64"/>
  <c r="R62" i="64"/>
  <c r="Q62" i="64"/>
  <c r="P62" i="64"/>
  <c r="O62" i="64"/>
  <c r="N62" i="64"/>
  <c r="M62" i="64"/>
  <c r="L62" i="64"/>
  <c r="K62" i="64"/>
  <c r="J62" i="64"/>
  <c r="I62" i="64"/>
  <c r="AM60" i="64"/>
  <c r="AL60" i="64"/>
  <c r="AK60" i="64"/>
  <c r="AJ60" i="64"/>
  <c r="AI60" i="64"/>
  <c r="AH60" i="64"/>
  <c r="AG60" i="64"/>
  <c r="AF60" i="64"/>
  <c r="AE60" i="64"/>
  <c r="AD60" i="64"/>
  <c r="AC60" i="64"/>
  <c r="AB60" i="64"/>
  <c r="AA60" i="64"/>
  <c r="Z60" i="64"/>
  <c r="Y60" i="64"/>
  <c r="X60" i="64"/>
  <c r="W60" i="64"/>
  <c r="V60" i="64"/>
  <c r="U60" i="64"/>
  <c r="T60" i="64"/>
  <c r="S60" i="64"/>
  <c r="R60" i="64"/>
  <c r="Q60" i="64"/>
  <c r="P60" i="64"/>
  <c r="O60" i="64"/>
  <c r="N60" i="64"/>
  <c r="M60" i="64"/>
  <c r="L60" i="64"/>
  <c r="K60" i="64"/>
  <c r="J60" i="64"/>
  <c r="I60" i="64"/>
  <c r="AM59" i="64"/>
  <c r="AL59" i="64"/>
  <c r="AK59" i="64"/>
  <c r="AJ59" i="64"/>
  <c r="AI59" i="64"/>
  <c r="AH59" i="64"/>
  <c r="AG59" i="64"/>
  <c r="AF59" i="64"/>
  <c r="AE59" i="64"/>
  <c r="AD59" i="64"/>
  <c r="AC59" i="64"/>
  <c r="AB59" i="64"/>
  <c r="AA59" i="64"/>
  <c r="Z59" i="64"/>
  <c r="Y59" i="64"/>
  <c r="X59" i="64"/>
  <c r="W59" i="64"/>
  <c r="V59" i="64"/>
  <c r="U59" i="64"/>
  <c r="T59" i="64"/>
  <c r="S59" i="64"/>
  <c r="R59" i="64"/>
  <c r="Q59" i="64"/>
  <c r="P59" i="64"/>
  <c r="O59" i="64"/>
  <c r="N59" i="64"/>
  <c r="M59" i="64"/>
  <c r="L59" i="64"/>
  <c r="K59" i="64"/>
  <c r="J59" i="64"/>
  <c r="I59" i="64"/>
  <c r="AM57" i="64"/>
  <c r="AL57" i="64"/>
  <c r="AK57" i="64"/>
  <c r="AJ57" i="64"/>
  <c r="AI57" i="64"/>
  <c r="AH57" i="64"/>
  <c r="AG57" i="64"/>
  <c r="AF57" i="64"/>
  <c r="AE57" i="64"/>
  <c r="AD57" i="64"/>
  <c r="AC57" i="64"/>
  <c r="AB57" i="64"/>
  <c r="AA57" i="64"/>
  <c r="Z57" i="64"/>
  <c r="Y57" i="64"/>
  <c r="X57" i="64"/>
  <c r="W57" i="64"/>
  <c r="V57" i="64"/>
  <c r="U57" i="64"/>
  <c r="T57" i="64"/>
  <c r="S57" i="64"/>
  <c r="R57" i="64"/>
  <c r="Q57" i="64"/>
  <c r="P57" i="64"/>
  <c r="O57" i="64"/>
  <c r="N57" i="64"/>
  <c r="M57" i="64"/>
  <c r="L57" i="64"/>
  <c r="K57" i="64"/>
  <c r="J57" i="64"/>
  <c r="I57" i="64"/>
  <c r="AM56" i="64"/>
  <c r="AL56" i="64"/>
  <c r="AK56" i="64"/>
  <c r="AJ56" i="64"/>
  <c r="AI56" i="64"/>
  <c r="AH56" i="64"/>
  <c r="AG56" i="64"/>
  <c r="AF56" i="64"/>
  <c r="AE56" i="64"/>
  <c r="AD56" i="64"/>
  <c r="AC56" i="64"/>
  <c r="AB56" i="64"/>
  <c r="AA56" i="64"/>
  <c r="Z56" i="64"/>
  <c r="Y56" i="64"/>
  <c r="X56" i="64"/>
  <c r="W56" i="64"/>
  <c r="V56" i="64"/>
  <c r="U56" i="64"/>
  <c r="T56" i="64"/>
  <c r="S56" i="64"/>
  <c r="R56" i="64"/>
  <c r="Q56" i="64"/>
  <c r="P56" i="64"/>
  <c r="O56" i="64"/>
  <c r="N56" i="64"/>
  <c r="M56" i="64"/>
  <c r="L56" i="64"/>
  <c r="K56" i="64"/>
  <c r="J56" i="64"/>
  <c r="I56" i="64"/>
  <c r="AM54" i="64"/>
  <c r="AL54" i="64"/>
  <c r="AK54" i="64"/>
  <c r="AJ54" i="64"/>
  <c r="AI54" i="64"/>
  <c r="AH54" i="64"/>
  <c r="AG54" i="64"/>
  <c r="AF54" i="64"/>
  <c r="AE54" i="64"/>
  <c r="AD54" i="64"/>
  <c r="AC54" i="64"/>
  <c r="AB54" i="64"/>
  <c r="AA54" i="64"/>
  <c r="Z54" i="64"/>
  <c r="Y54" i="64"/>
  <c r="X54" i="64"/>
  <c r="W54" i="64"/>
  <c r="V54" i="64"/>
  <c r="U54" i="64"/>
  <c r="T54" i="64"/>
  <c r="S54" i="64"/>
  <c r="R54" i="64"/>
  <c r="Q54" i="64"/>
  <c r="P54" i="64"/>
  <c r="O54" i="64"/>
  <c r="N54" i="64"/>
  <c r="M54" i="64"/>
  <c r="L54" i="64"/>
  <c r="K54" i="64"/>
  <c r="J54" i="64"/>
  <c r="I54" i="64"/>
  <c r="AM53" i="64"/>
  <c r="AL53" i="64"/>
  <c r="AK53" i="64"/>
  <c r="AJ53" i="64"/>
  <c r="AI53" i="64"/>
  <c r="AH53" i="64"/>
  <c r="AG53" i="64"/>
  <c r="AF53" i="64"/>
  <c r="AE53" i="64"/>
  <c r="AD53" i="64"/>
  <c r="AC53" i="64"/>
  <c r="AB53" i="64"/>
  <c r="AA53" i="64"/>
  <c r="Z53" i="64"/>
  <c r="Y53" i="64"/>
  <c r="X53" i="64"/>
  <c r="W53" i="64"/>
  <c r="V53" i="64"/>
  <c r="U53" i="64"/>
  <c r="T53" i="64"/>
  <c r="S53" i="64"/>
  <c r="R53" i="64"/>
  <c r="Q53" i="64"/>
  <c r="P53" i="64"/>
  <c r="O53" i="64"/>
  <c r="N53" i="64"/>
  <c r="M53" i="64"/>
  <c r="L53" i="64"/>
  <c r="K53" i="64"/>
  <c r="J53" i="64"/>
  <c r="I53" i="64"/>
  <c r="AM51" i="64"/>
  <c r="AL51" i="64"/>
  <c r="AK51" i="64"/>
  <c r="AJ51" i="64"/>
  <c r="AI51" i="64"/>
  <c r="AH51" i="64"/>
  <c r="AG51" i="64"/>
  <c r="AF51" i="64"/>
  <c r="AE51" i="64"/>
  <c r="AD51" i="64"/>
  <c r="AC51" i="64"/>
  <c r="AB51" i="64"/>
  <c r="AA51" i="64"/>
  <c r="Z51" i="64"/>
  <c r="Y51" i="64"/>
  <c r="X51" i="64"/>
  <c r="W51" i="64"/>
  <c r="V51" i="64"/>
  <c r="U51" i="64"/>
  <c r="T51" i="64"/>
  <c r="S51" i="64"/>
  <c r="R51" i="64"/>
  <c r="Q51" i="64"/>
  <c r="P51" i="64"/>
  <c r="O51" i="64"/>
  <c r="N51" i="64"/>
  <c r="M51" i="64"/>
  <c r="L51" i="64"/>
  <c r="K51" i="64"/>
  <c r="J51" i="64"/>
  <c r="I51" i="64"/>
  <c r="AM50" i="64"/>
  <c r="AL50" i="64"/>
  <c r="AK50" i="64"/>
  <c r="AJ50" i="64"/>
  <c r="AI50" i="64"/>
  <c r="AH50" i="64"/>
  <c r="AG50" i="64"/>
  <c r="AF50" i="64"/>
  <c r="AE50" i="64"/>
  <c r="AD50" i="64"/>
  <c r="AC50" i="64"/>
  <c r="AB50" i="64"/>
  <c r="AA50" i="64"/>
  <c r="Z50" i="64"/>
  <c r="Y50" i="64"/>
  <c r="X50" i="64"/>
  <c r="W50" i="64"/>
  <c r="V50" i="64"/>
  <c r="U50" i="64"/>
  <c r="T50" i="64"/>
  <c r="S50" i="64"/>
  <c r="R50" i="64"/>
  <c r="Q50" i="64"/>
  <c r="P50" i="64"/>
  <c r="O50" i="64"/>
  <c r="N50" i="64"/>
  <c r="M50" i="64"/>
  <c r="L50" i="64"/>
  <c r="K50" i="64"/>
  <c r="J50" i="64"/>
  <c r="I50" i="64"/>
  <c r="AM48" i="64"/>
  <c r="AL48" i="64"/>
  <c r="AK48" i="64"/>
  <c r="AJ48" i="64"/>
  <c r="AI48" i="64"/>
  <c r="AH48" i="64"/>
  <c r="AG48" i="64"/>
  <c r="AF48" i="64"/>
  <c r="AE48" i="64"/>
  <c r="AD48" i="64"/>
  <c r="AC48" i="64"/>
  <c r="AB48" i="64"/>
  <c r="AA48" i="64"/>
  <c r="Z48" i="64"/>
  <c r="Y48" i="64"/>
  <c r="X48" i="64"/>
  <c r="W48" i="64"/>
  <c r="V48" i="64"/>
  <c r="U48" i="64"/>
  <c r="T48" i="64"/>
  <c r="S48" i="64"/>
  <c r="R48" i="64"/>
  <c r="Q48" i="64"/>
  <c r="P48" i="64"/>
  <c r="O48" i="64"/>
  <c r="N48" i="64"/>
  <c r="M48" i="64"/>
  <c r="L48" i="64"/>
  <c r="K48" i="64"/>
  <c r="J48" i="64"/>
  <c r="I48" i="64"/>
  <c r="AM47" i="64"/>
  <c r="AL47" i="64"/>
  <c r="AK47" i="64"/>
  <c r="AJ47" i="64"/>
  <c r="AI47" i="64"/>
  <c r="AH47" i="64"/>
  <c r="AG47" i="64"/>
  <c r="AF47" i="64"/>
  <c r="AE47" i="64"/>
  <c r="AD47" i="64"/>
  <c r="AC47" i="64"/>
  <c r="AB47" i="64"/>
  <c r="AA47" i="64"/>
  <c r="Z47" i="64"/>
  <c r="Y47" i="64"/>
  <c r="X47" i="64"/>
  <c r="W47" i="64"/>
  <c r="V47" i="64"/>
  <c r="U47" i="64"/>
  <c r="T47" i="64"/>
  <c r="S47" i="64"/>
  <c r="R47" i="64"/>
  <c r="Q47" i="64"/>
  <c r="P47" i="64"/>
  <c r="O47" i="64"/>
  <c r="N47" i="64"/>
  <c r="M47" i="64"/>
  <c r="L47" i="64"/>
  <c r="K47" i="64"/>
  <c r="J47" i="64"/>
  <c r="I47" i="64"/>
  <c r="AM45" i="64"/>
  <c r="AL45" i="64"/>
  <c r="AK45" i="64"/>
  <c r="AJ45" i="64"/>
  <c r="AI45" i="64"/>
  <c r="AH45" i="64"/>
  <c r="AG45" i="64"/>
  <c r="AF45" i="64"/>
  <c r="AE45" i="64"/>
  <c r="AD45" i="64"/>
  <c r="AC45" i="64"/>
  <c r="AB45" i="64"/>
  <c r="AA45" i="64"/>
  <c r="Z45" i="64"/>
  <c r="Y45" i="64"/>
  <c r="X45" i="64"/>
  <c r="W45" i="64"/>
  <c r="V45" i="64"/>
  <c r="U45" i="64"/>
  <c r="T45" i="64"/>
  <c r="S45" i="64"/>
  <c r="R45" i="64"/>
  <c r="Q45" i="64"/>
  <c r="P45" i="64"/>
  <c r="O45" i="64"/>
  <c r="N45" i="64"/>
  <c r="M45" i="64"/>
  <c r="L45" i="64"/>
  <c r="K45" i="64"/>
  <c r="J45" i="64"/>
  <c r="I45" i="64"/>
  <c r="AM44" i="64"/>
  <c r="AL44" i="64"/>
  <c r="AK44" i="64"/>
  <c r="AJ44" i="64"/>
  <c r="AI44" i="64"/>
  <c r="AH44" i="64"/>
  <c r="AG44" i="64"/>
  <c r="AF44" i="64"/>
  <c r="AE44" i="64"/>
  <c r="AD44" i="64"/>
  <c r="AC44" i="64"/>
  <c r="AB44" i="64"/>
  <c r="AA44" i="64"/>
  <c r="Z44" i="64"/>
  <c r="Y44" i="64"/>
  <c r="X44" i="64"/>
  <c r="W44" i="64"/>
  <c r="V44" i="64"/>
  <c r="U44" i="64"/>
  <c r="T44" i="64"/>
  <c r="S44" i="64"/>
  <c r="R44" i="64"/>
  <c r="Q44" i="64"/>
  <c r="P44" i="64"/>
  <c r="O44" i="64"/>
  <c r="N44" i="64"/>
  <c r="M44" i="64"/>
  <c r="L44" i="64"/>
  <c r="K44" i="64"/>
  <c r="J44" i="64"/>
  <c r="I44" i="64"/>
  <c r="AM42" i="64"/>
  <c r="AL42" i="64"/>
  <c r="AK42" i="64"/>
  <c r="AJ42" i="64"/>
  <c r="AI42" i="64"/>
  <c r="AH42" i="64"/>
  <c r="AG42" i="64"/>
  <c r="AF42" i="64"/>
  <c r="AE42" i="64"/>
  <c r="AD42" i="64"/>
  <c r="AC42" i="64"/>
  <c r="AB42" i="64"/>
  <c r="AA42" i="64"/>
  <c r="Z42" i="64"/>
  <c r="Y42" i="64"/>
  <c r="X42" i="64"/>
  <c r="W42" i="64"/>
  <c r="V42" i="64"/>
  <c r="U42" i="64"/>
  <c r="T42" i="64"/>
  <c r="S42" i="64"/>
  <c r="R42" i="64"/>
  <c r="Q42" i="64"/>
  <c r="P42" i="64"/>
  <c r="O42" i="64"/>
  <c r="N42" i="64"/>
  <c r="M42" i="64"/>
  <c r="L42" i="64"/>
  <c r="K42" i="64"/>
  <c r="J42" i="64"/>
  <c r="I42" i="64"/>
  <c r="AM41" i="64"/>
  <c r="AL41" i="64"/>
  <c r="AK41" i="64"/>
  <c r="AJ41" i="64"/>
  <c r="AI41" i="64"/>
  <c r="AH41" i="64"/>
  <c r="AG41" i="64"/>
  <c r="AF41" i="64"/>
  <c r="AE41" i="64"/>
  <c r="AD41" i="64"/>
  <c r="AC41" i="64"/>
  <c r="AB41" i="64"/>
  <c r="AA41" i="64"/>
  <c r="Z41" i="64"/>
  <c r="Y41" i="64"/>
  <c r="X41" i="64"/>
  <c r="W41" i="64"/>
  <c r="V41" i="64"/>
  <c r="U41" i="64"/>
  <c r="T41" i="64"/>
  <c r="S41" i="64"/>
  <c r="R41" i="64"/>
  <c r="Q41" i="64"/>
  <c r="P41" i="64"/>
  <c r="O41" i="64"/>
  <c r="N41" i="64"/>
  <c r="M41" i="64"/>
  <c r="L41" i="64"/>
  <c r="K41" i="64"/>
  <c r="J41" i="64"/>
  <c r="I41" i="64"/>
  <c r="AM39" i="64"/>
  <c r="AL39" i="64"/>
  <c r="AK39" i="64"/>
  <c r="AJ39" i="64"/>
  <c r="AI39" i="64"/>
  <c r="AH39" i="64"/>
  <c r="AG39" i="64"/>
  <c r="AF39" i="64"/>
  <c r="AE39" i="64"/>
  <c r="AD39" i="64"/>
  <c r="AC39" i="64"/>
  <c r="AB39" i="64"/>
  <c r="AA39" i="64"/>
  <c r="Z39" i="64"/>
  <c r="Y39" i="64"/>
  <c r="X39" i="64"/>
  <c r="W39" i="64"/>
  <c r="V39" i="64"/>
  <c r="U39" i="64"/>
  <c r="T39" i="64"/>
  <c r="S39" i="64"/>
  <c r="R39" i="64"/>
  <c r="Q39" i="64"/>
  <c r="P39" i="64"/>
  <c r="O39" i="64"/>
  <c r="N39" i="64"/>
  <c r="M39" i="64"/>
  <c r="L39" i="64"/>
  <c r="K39" i="64"/>
  <c r="J39" i="64"/>
  <c r="I39" i="64"/>
  <c r="AM38" i="64"/>
  <c r="AL38" i="64"/>
  <c r="AK38" i="64"/>
  <c r="AJ38" i="64"/>
  <c r="AI38" i="64"/>
  <c r="AH38" i="64"/>
  <c r="AG38" i="64"/>
  <c r="AF38" i="64"/>
  <c r="AE38" i="64"/>
  <c r="AD38" i="64"/>
  <c r="AC38" i="64"/>
  <c r="AB38" i="64"/>
  <c r="AA38" i="64"/>
  <c r="Z38" i="64"/>
  <c r="Y38" i="64"/>
  <c r="X38" i="64"/>
  <c r="W38" i="64"/>
  <c r="V38" i="64"/>
  <c r="U38" i="64"/>
  <c r="T38" i="64"/>
  <c r="S38" i="64"/>
  <c r="R38" i="64"/>
  <c r="Q38" i="64"/>
  <c r="P38" i="64"/>
  <c r="O38" i="64"/>
  <c r="N38" i="64"/>
  <c r="M38" i="64"/>
  <c r="L38" i="64"/>
  <c r="K38" i="64"/>
  <c r="J38" i="64"/>
  <c r="I38" i="64"/>
  <c r="AM36" i="64"/>
  <c r="AL36" i="64"/>
  <c r="AK36" i="64"/>
  <c r="AJ36" i="64"/>
  <c r="AI36" i="64"/>
  <c r="AH36" i="64"/>
  <c r="AG36" i="64"/>
  <c r="AF36" i="64"/>
  <c r="AE36" i="64"/>
  <c r="AD36" i="64"/>
  <c r="AC36" i="64"/>
  <c r="AB36" i="64"/>
  <c r="AA36" i="64"/>
  <c r="Z36" i="64"/>
  <c r="Y36" i="64"/>
  <c r="X36" i="64"/>
  <c r="W36" i="64"/>
  <c r="V36" i="64"/>
  <c r="U36" i="64"/>
  <c r="T36" i="64"/>
  <c r="S36" i="64"/>
  <c r="R36" i="64"/>
  <c r="Q36" i="64"/>
  <c r="P36" i="64"/>
  <c r="O36" i="64"/>
  <c r="N36" i="64"/>
  <c r="M36" i="64"/>
  <c r="L36" i="64"/>
  <c r="K36" i="64"/>
  <c r="J36" i="64"/>
  <c r="I36" i="64"/>
  <c r="AM35" i="64"/>
  <c r="AL35" i="64"/>
  <c r="AK35" i="64"/>
  <c r="AJ35" i="64"/>
  <c r="AI35" i="64"/>
  <c r="AH35" i="64"/>
  <c r="AG35" i="64"/>
  <c r="AF35" i="64"/>
  <c r="AE35" i="64"/>
  <c r="AD35" i="64"/>
  <c r="AC35" i="64"/>
  <c r="AB35" i="64"/>
  <c r="AA35" i="64"/>
  <c r="Z35" i="64"/>
  <c r="Y35" i="64"/>
  <c r="X35" i="64"/>
  <c r="W35" i="64"/>
  <c r="V35" i="64"/>
  <c r="U35" i="64"/>
  <c r="T35" i="64"/>
  <c r="S35" i="64"/>
  <c r="R35" i="64"/>
  <c r="Q35" i="64"/>
  <c r="P35" i="64"/>
  <c r="O35" i="64"/>
  <c r="N35" i="64"/>
  <c r="M35" i="64"/>
  <c r="L35" i="64"/>
  <c r="K35" i="64"/>
  <c r="J35" i="64"/>
  <c r="I35" i="64"/>
  <c r="AM33" i="64"/>
  <c r="AL33" i="64"/>
  <c r="AK33" i="64"/>
  <c r="AJ33" i="64"/>
  <c r="AI33" i="64"/>
  <c r="AH33" i="64"/>
  <c r="AG33" i="64"/>
  <c r="AF33" i="64"/>
  <c r="AE33" i="64"/>
  <c r="AD33" i="64"/>
  <c r="AC33" i="64"/>
  <c r="AB33" i="64"/>
  <c r="AA33" i="64"/>
  <c r="Z33" i="64"/>
  <c r="Y33" i="64"/>
  <c r="X33" i="64"/>
  <c r="W33" i="64"/>
  <c r="V33" i="64"/>
  <c r="U33" i="64"/>
  <c r="T33" i="64"/>
  <c r="S33" i="64"/>
  <c r="R33" i="64"/>
  <c r="Q33" i="64"/>
  <c r="P33" i="64"/>
  <c r="O33" i="64"/>
  <c r="N33" i="64"/>
  <c r="M33" i="64"/>
  <c r="L33" i="64"/>
  <c r="K33" i="64"/>
  <c r="J33" i="64"/>
  <c r="I33" i="64"/>
  <c r="AM32" i="64"/>
  <c r="AL32" i="64"/>
  <c r="AK32" i="64"/>
  <c r="AJ32" i="64"/>
  <c r="AI32" i="64"/>
  <c r="AH32" i="64"/>
  <c r="AG32" i="64"/>
  <c r="AF32" i="64"/>
  <c r="AE32" i="64"/>
  <c r="AD32" i="64"/>
  <c r="AC32" i="64"/>
  <c r="AB32" i="64"/>
  <c r="AA32" i="64"/>
  <c r="Z32" i="64"/>
  <c r="Y32" i="64"/>
  <c r="X32" i="64"/>
  <c r="W32" i="64"/>
  <c r="V32" i="64"/>
  <c r="U32" i="64"/>
  <c r="T32" i="64"/>
  <c r="S32" i="64"/>
  <c r="R32" i="64"/>
  <c r="Q32" i="64"/>
  <c r="P32" i="64"/>
  <c r="O32" i="64"/>
  <c r="N32" i="64"/>
  <c r="M32" i="64"/>
  <c r="L32" i="64"/>
  <c r="K32" i="64"/>
  <c r="J32" i="64"/>
  <c r="I32" i="64"/>
  <c r="AM30" i="64"/>
  <c r="AL30" i="64"/>
  <c r="AK30" i="64"/>
  <c r="AJ30" i="64"/>
  <c r="AI30" i="64"/>
  <c r="AH30" i="64"/>
  <c r="AG30" i="64"/>
  <c r="AF30" i="64"/>
  <c r="AE30" i="64"/>
  <c r="AD30" i="64"/>
  <c r="AC30" i="64"/>
  <c r="AB30" i="64"/>
  <c r="AA30" i="64"/>
  <c r="Z30" i="64"/>
  <c r="Y30" i="64"/>
  <c r="X30" i="64"/>
  <c r="W30" i="64"/>
  <c r="V30" i="64"/>
  <c r="U30" i="64"/>
  <c r="T30" i="64"/>
  <c r="S30" i="64"/>
  <c r="R30" i="64"/>
  <c r="Q30" i="64"/>
  <c r="P30" i="64"/>
  <c r="O30" i="64"/>
  <c r="N30" i="64"/>
  <c r="M30" i="64"/>
  <c r="L30" i="64"/>
  <c r="K30" i="64"/>
  <c r="J30" i="64"/>
  <c r="I30" i="64"/>
  <c r="AM29" i="64"/>
  <c r="AL29" i="64"/>
  <c r="AK29" i="64"/>
  <c r="AJ29" i="64"/>
  <c r="AI29" i="64"/>
  <c r="AH29" i="64"/>
  <c r="AG29" i="64"/>
  <c r="AF29" i="64"/>
  <c r="AE29" i="64"/>
  <c r="AD29" i="64"/>
  <c r="AC29" i="64"/>
  <c r="AB29" i="64"/>
  <c r="AA29" i="64"/>
  <c r="Z29" i="64"/>
  <c r="Y29" i="64"/>
  <c r="X29" i="64"/>
  <c r="W29" i="64"/>
  <c r="V29" i="64"/>
  <c r="U29" i="64"/>
  <c r="T29" i="64"/>
  <c r="S29" i="64"/>
  <c r="R29" i="64"/>
  <c r="Q29" i="64"/>
  <c r="P29" i="64"/>
  <c r="O29" i="64"/>
  <c r="N29" i="64"/>
  <c r="M29" i="64"/>
  <c r="L29" i="64"/>
  <c r="K29" i="64"/>
  <c r="J29" i="64"/>
  <c r="I29" i="64"/>
  <c r="AM27" i="64"/>
  <c r="AL27" i="64"/>
  <c r="AK27" i="64"/>
  <c r="AJ27" i="64"/>
  <c r="AI27" i="64"/>
  <c r="AH27" i="64"/>
  <c r="AG27" i="64"/>
  <c r="AF27" i="64"/>
  <c r="AE27" i="64"/>
  <c r="AD27" i="64"/>
  <c r="AC27" i="64"/>
  <c r="AB27" i="64"/>
  <c r="AA27" i="64"/>
  <c r="Z27" i="64"/>
  <c r="Y27" i="64"/>
  <c r="X27" i="64"/>
  <c r="W27" i="64"/>
  <c r="V27" i="64"/>
  <c r="U27" i="64"/>
  <c r="T27" i="64"/>
  <c r="S27" i="64"/>
  <c r="R27" i="64"/>
  <c r="Q27" i="64"/>
  <c r="P27" i="64"/>
  <c r="O27" i="64"/>
  <c r="N27" i="64"/>
  <c r="M27" i="64"/>
  <c r="L27" i="64"/>
  <c r="K27" i="64"/>
  <c r="J27" i="64"/>
  <c r="I27" i="64"/>
  <c r="AM26" i="64"/>
  <c r="AL26" i="64"/>
  <c r="AK26" i="64"/>
  <c r="AJ26" i="64"/>
  <c r="AI26" i="64"/>
  <c r="AH26" i="64"/>
  <c r="AG26" i="64"/>
  <c r="AF26" i="64"/>
  <c r="AE26" i="64"/>
  <c r="AD26" i="64"/>
  <c r="AC26" i="64"/>
  <c r="AB26" i="64"/>
  <c r="AA26" i="64"/>
  <c r="Z26" i="64"/>
  <c r="Y26" i="64"/>
  <c r="X26" i="64"/>
  <c r="W26" i="64"/>
  <c r="V26" i="64"/>
  <c r="U26" i="64"/>
  <c r="T26" i="64"/>
  <c r="S26" i="64"/>
  <c r="R26" i="64"/>
  <c r="Q26" i="64"/>
  <c r="P26" i="64"/>
  <c r="O26" i="64"/>
  <c r="N26" i="64"/>
  <c r="M26" i="64"/>
  <c r="L26" i="64"/>
  <c r="K26" i="64"/>
  <c r="J26" i="64"/>
  <c r="I26" i="64"/>
  <c r="AM24" i="64"/>
  <c r="AL24" i="64"/>
  <c r="AK24" i="64"/>
  <c r="AJ24" i="64"/>
  <c r="AI24" i="64"/>
  <c r="AH24" i="64"/>
  <c r="AG24" i="64"/>
  <c r="AF24" i="64"/>
  <c r="AE24" i="64"/>
  <c r="AD24" i="64"/>
  <c r="AC24" i="64"/>
  <c r="AB24" i="64"/>
  <c r="AA24" i="64"/>
  <c r="Z24" i="64"/>
  <c r="Y24" i="64"/>
  <c r="X24" i="64"/>
  <c r="W24" i="64"/>
  <c r="V24" i="64"/>
  <c r="U24" i="64"/>
  <c r="T24" i="64"/>
  <c r="S24" i="64"/>
  <c r="R24" i="64"/>
  <c r="Q24" i="64"/>
  <c r="P24" i="64"/>
  <c r="O24" i="64"/>
  <c r="N24" i="64"/>
  <c r="M24" i="64"/>
  <c r="L24" i="64"/>
  <c r="K24" i="64"/>
  <c r="J24" i="64"/>
  <c r="I24" i="64"/>
  <c r="AM23" i="64"/>
  <c r="AL23" i="64"/>
  <c r="AK23" i="64"/>
  <c r="AJ23" i="64"/>
  <c r="AI23" i="64"/>
  <c r="AH23" i="64"/>
  <c r="AG23" i="64"/>
  <c r="AF23" i="64"/>
  <c r="AE23" i="64"/>
  <c r="AD23" i="64"/>
  <c r="AC23" i="64"/>
  <c r="AB23" i="64"/>
  <c r="AA23" i="64"/>
  <c r="Z23" i="64"/>
  <c r="Y23" i="64"/>
  <c r="X23" i="64"/>
  <c r="W23" i="64"/>
  <c r="V23" i="64"/>
  <c r="U23" i="64"/>
  <c r="T23" i="64"/>
  <c r="S23" i="64"/>
  <c r="R23" i="64"/>
  <c r="Q23" i="64"/>
  <c r="P23" i="64"/>
  <c r="O23" i="64"/>
  <c r="N23" i="64"/>
  <c r="M23" i="64"/>
  <c r="L23" i="64"/>
  <c r="K23" i="64"/>
  <c r="J23" i="64"/>
  <c r="I23" i="64"/>
  <c r="AY80" i="65" l="1"/>
  <c r="AX80" i="65"/>
  <c r="AY77" i="65"/>
  <c r="AX77" i="65"/>
  <c r="AY74" i="65"/>
  <c r="AX74" i="65"/>
  <c r="AY71" i="65"/>
  <c r="AX71" i="65"/>
  <c r="AY68" i="65"/>
  <c r="AX68" i="65"/>
  <c r="AY65" i="65"/>
  <c r="AX65" i="65"/>
  <c r="AY62" i="65"/>
  <c r="AX62" i="65"/>
  <c r="AY59" i="65"/>
  <c r="AX59" i="65"/>
  <c r="AY56" i="65"/>
  <c r="AX56" i="65"/>
  <c r="AY53" i="65"/>
  <c r="AX53" i="65"/>
  <c r="AY50" i="65"/>
  <c r="AX50" i="65"/>
  <c r="AY47" i="65"/>
  <c r="AX47" i="65"/>
  <c r="AY44" i="65"/>
  <c r="AX44" i="65"/>
  <c r="AY41" i="65"/>
  <c r="AX41" i="65"/>
  <c r="AY38" i="65"/>
  <c r="AX38" i="65"/>
  <c r="AY35" i="65"/>
  <c r="AX35" i="65"/>
  <c r="AY32" i="65"/>
  <c r="AX32" i="65"/>
  <c r="AY29" i="65"/>
  <c r="AX29" i="65"/>
  <c r="AY26" i="65"/>
  <c r="AX26" i="65"/>
  <c r="AY23" i="65"/>
  <c r="AX23" i="65"/>
  <c r="AJ21" i="65"/>
  <c r="AI21" i="65"/>
  <c r="AH21" i="65"/>
  <c r="AG21" i="65"/>
  <c r="AF21" i="65"/>
  <c r="AE21" i="65"/>
  <c r="AD21" i="65"/>
  <c r="AC21" i="65"/>
  <c r="AB21" i="65"/>
  <c r="AA21" i="65"/>
  <c r="Z21" i="65"/>
  <c r="Y21" i="65"/>
  <c r="X21" i="65"/>
  <c r="W21" i="65"/>
  <c r="V21" i="65"/>
  <c r="U21" i="65"/>
  <c r="T21" i="65"/>
  <c r="S21" i="65"/>
  <c r="R21" i="65"/>
  <c r="Q21" i="65"/>
  <c r="P21" i="65"/>
  <c r="O21" i="65"/>
  <c r="N21" i="65"/>
  <c r="M21" i="65"/>
  <c r="L21" i="65"/>
  <c r="K21" i="65"/>
  <c r="J21" i="65"/>
  <c r="I21" i="65"/>
  <c r="AJ20" i="65"/>
  <c r="AI20" i="65"/>
  <c r="AH20" i="65"/>
  <c r="AG20" i="65"/>
  <c r="AF20" i="65"/>
  <c r="AE20" i="65"/>
  <c r="AD20" i="65"/>
  <c r="AC20" i="65"/>
  <c r="AB20" i="65"/>
  <c r="AA20" i="65"/>
  <c r="Z20" i="65"/>
  <c r="Y20" i="65"/>
  <c r="X20" i="65"/>
  <c r="W20" i="65"/>
  <c r="V20" i="65"/>
  <c r="U20" i="65"/>
  <c r="T20" i="65"/>
  <c r="S20" i="65"/>
  <c r="R20" i="65"/>
  <c r="Q20" i="65"/>
  <c r="P20" i="65"/>
  <c r="O20" i="65"/>
  <c r="N20" i="65"/>
  <c r="M20" i="65"/>
  <c r="L20" i="65"/>
  <c r="K20" i="65"/>
  <c r="J20" i="65"/>
  <c r="I20" i="65"/>
  <c r="AR11" i="65"/>
  <c r="AP11" i="65"/>
  <c r="AP15" i="65" s="1"/>
  <c r="AN11" i="65"/>
  <c r="AN13" i="65" s="1"/>
  <c r="AH11" i="65"/>
  <c r="AH14" i="65" s="1"/>
  <c r="AB11" i="65"/>
  <c r="V11" i="65"/>
  <c r="Y14" i="65" s="1"/>
  <c r="P11" i="65"/>
  <c r="S13" i="65" s="1"/>
  <c r="J11" i="65"/>
  <c r="J14" i="65" s="1"/>
  <c r="G11" i="65"/>
  <c r="G13" i="65" s="1"/>
  <c r="E11" i="65"/>
  <c r="E13" i="65" s="1"/>
  <c r="AN4" i="65"/>
  <c r="AY80" i="64"/>
  <c r="AX80" i="64"/>
  <c r="AY77" i="64"/>
  <c r="AX77" i="64"/>
  <c r="AY74" i="64"/>
  <c r="AX74" i="64"/>
  <c r="AY71" i="64"/>
  <c r="AX71" i="64"/>
  <c r="AY68" i="64"/>
  <c r="AX68" i="64"/>
  <c r="AY65" i="64"/>
  <c r="AX65" i="64"/>
  <c r="AY62" i="64"/>
  <c r="AX62" i="64"/>
  <c r="AY59" i="64"/>
  <c r="AX59" i="64"/>
  <c r="AY56" i="64"/>
  <c r="AX56" i="64"/>
  <c r="AY53" i="64"/>
  <c r="AX53" i="64"/>
  <c r="AY50" i="64"/>
  <c r="AX50" i="64"/>
  <c r="AY47" i="64"/>
  <c r="AX47" i="64"/>
  <c r="AY44" i="64"/>
  <c r="AX44" i="64"/>
  <c r="AY41" i="64"/>
  <c r="AX41" i="64"/>
  <c r="AY38" i="64"/>
  <c r="AX38" i="64"/>
  <c r="AY35" i="64"/>
  <c r="AX35" i="64"/>
  <c r="AY32" i="64"/>
  <c r="AX32" i="64"/>
  <c r="AY29" i="64"/>
  <c r="AX29" i="64"/>
  <c r="AY26" i="64"/>
  <c r="AX26" i="64"/>
  <c r="AY23" i="64"/>
  <c r="AX23" i="64"/>
  <c r="AJ21" i="64"/>
  <c r="AI21" i="64"/>
  <c r="AH21" i="64"/>
  <c r="AG21" i="64"/>
  <c r="AF21" i="64"/>
  <c r="AE21" i="64"/>
  <c r="AD21" i="64"/>
  <c r="AC21" i="64"/>
  <c r="AB21" i="64"/>
  <c r="AA21" i="64"/>
  <c r="Z21" i="64"/>
  <c r="Y21" i="64"/>
  <c r="X21" i="64"/>
  <c r="W21" i="64"/>
  <c r="V21" i="64"/>
  <c r="U21" i="64"/>
  <c r="T21" i="64"/>
  <c r="S21" i="64"/>
  <c r="R21" i="64"/>
  <c r="Q21" i="64"/>
  <c r="P21" i="64"/>
  <c r="O21" i="64"/>
  <c r="N21" i="64"/>
  <c r="M21" i="64"/>
  <c r="L21" i="64"/>
  <c r="K21" i="64"/>
  <c r="J21" i="64"/>
  <c r="I21" i="64"/>
  <c r="AJ20" i="64"/>
  <c r="AI20" i="64"/>
  <c r="AH20" i="64"/>
  <c r="AG20" i="64"/>
  <c r="AF20" i="64"/>
  <c r="AE20" i="64"/>
  <c r="AD20" i="64"/>
  <c r="AC20" i="64"/>
  <c r="AB20" i="64"/>
  <c r="AA20" i="64"/>
  <c r="Z20" i="64"/>
  <c r="Y20" i="64"/>
  <c r="X20" i="64"/>
  <c r="W20" i="64"/>
  <c r="V20" i="64"/>
  <c r="U20" i="64"/>
  <c r="T20" i="64"/>
  <c r="S20" i="64"/>
  <c r="R20" i="64"/>
  <c r="Q20" i="64"/>
  <c r="P20" i="64"/>
  <c r="O20" i="64"/>
  <c r="N20" i="64"/>
  <c r="M20" i="64"/>
  <c r="L20" i="64"/>
  <c r="K20" i="64"/>
  <c r="J20" i="64"/>
  <c r="I20" i="64"/>
  <c r="AR11" i="64"/>
  <c r="AR13" i="64" s="1"/>
  <c r="AP11" i="64"/>
  <c r="AN11" i="64"/>
  <c r="AH11" i="64"/>
  <c r="AH14" i="64" s="1"/>
  <c r="AB11" i="64"/>
  <c r="AE14" i="64" s="1"/>
  <c r="V11" i="64"/>
  <c r="Y13" i="64" s="1"/>
  <c r="P11" i="64"/>
  <c r="J11" i="64"/>
  <c r="J14" i="64" s="1"/>
  <c r="G11" i="64"/>
  <c r="G14" i="64" s="1"/>
  <c r="E11" i="64"/>
  <c r="AN4" i="64"/>
  <c r="AM81" i="63"/>
  <c r="AL81" i="63"/>
  <c r="AK81" i="63"/>
  <c r="AJ81" i="63"/>
  <c r="AI81" i="63"/>
  <c r="AH81" i="63"/>
  <c r="AG81" i="63"/>
  <c r="AF81" i="63"/>
  <c r="AE81" i="63"/>
  <c r="AD81" i="63"/>
  <c r="AC81" i="63"/>
  <c r="AB81" i="63"/>
  <c r="AA81" i="63"/>
  <c r="Z81" i="63"/>
  <c r="Y81" i="63"/>
  <c r="X81" i="63"/>
  <c r="W81" i="63"/>
  <c r="V81" i="63"/>
  <c r="U81" i="63"/>
  <c r="T81" i="63"/>
  <c r="S81" i="63"/>
  <c r="R81" i="63"/>
  <c r="Q81" i="63"/>
  <c r="P81" i="63"/>
  <c r="O81" i="63"/>
  <c r="N81" i="63"/>
  <c r="M81" i="63"/>
  <c r="L81" i="63"/>
  <c r="K81" i="63"/>
  <c r="J81" i="63"/>
  <c r="I81" i="63"/>
  <c r="AY80" i="63"/>
  <c r="AX80" i="63"/>
  <c r="AM80" i="63"/>
  <c r="AL80" i="63"/>
  <c r="AK80" i="63"/>
  <c r="AJ80" i="63"/>
  <c r="AI80" i="63"/>
  <c r="AH80" i="63"/>
  <c r="AG80" i="63"/>
  <c r="AF80" i="63"/>
  <c r="AE80" i="63"/>
  <c r="AD80" i="63"/>
  <c r="AC80" i="63"/>
  <c r="AB80" i="63"/>
  <c r="AA80" i="63"/>
  <c r="Z80" i="63"/>
  <c r="Y80" i="63"/>
  <c r="X80" i="63"/>
  <c r="W80" i="63"/>
  <c r="V80" i="63"/>
  <c r="U80" i="63"/>
  <c r="T80" i="63"/>
  <c r="S80" i="63"/>
  <c r="R80" i="63"/>
  <c r="Q80" i="63"/>
  <c r="P80" i="63"/>
  <c r="O80" i="63"/>
  <c r="N80" i="63"/>
  <c r="M80" i="63"/>
  <c r="L80" i="63"/>
  <c r="K80" i="63"/>
  <c r="J80" i="63"/>
  <c r="I80" i="63"/>
  <c r="AM78" i="63"/>
  <c r="AL78" i="63"/>
  <c r="AK78" i="63"/>
  <c r="AJ78" i="63"/>
  <c r="AI78" i="63"/>
  <c r="AH78" i="63"/>
  <c r="AG78" i="63"/>
  <c r="AF78" i="63"/>
  <c r="AE78" i="63"/>
  <c r="AD78" i="63"/>
  <c r="AC78" i="63"/>
  <c r="AB78" i="63"/>
  <c r="AA78" i="63"/>
  <c r="Z78" i="63"/>
  <c r="Y78" i="63"/>
  <c r="X78" i="63"/>
  <c r="W78" i="63"/>
  <c r="V78" i="63"/>
  <c r="U78" i="63"/>
  <c r="T78" i="63"/>
  <c r="S78" i="63"/>
  <c r="R78" i="63"/>
  <c r="Q78" i="63"/>
  <c r="P78" i="63"/>
  <c r="O78" i="63"/>
  <c r="N78" i="63"/>
  <c r="M78" i="63"/>
  <c r="L78" i="63"/>
  <c r="K78" i="63"/>
  <c r="J78" i="63"/>
  <c r="I78" i="63"/>
  <c r="AY77" i="63"/>
  <c r="AX77" i="63"/>
  <c r="AM77" i="63"/>
  <c r="AL77" i="63"/>
  <c r="AK77" i="63"/>
  <c r="AJ77" i="63"/>
  <c r="AI77" i="63"/>
  <c r="AH77" i="63"/>
  <c r="AG77" i="63"/>
  <c r="AF77" i="63"/>
  <c r="AE77" i="63"/>
  <c r="AD77" i="63"/>
  <c r="AC77" i="63"/>
  <c r="AB77" i="63"/>
  <c r="AA77" i="63"/>
  <c r="Z77" i="63"/>
  <c r="Y77" i="63"/>
  <c r="X77" i="63"/>
  <c r="W77" i="63"/>
  <c r="V77" i="63"/>
  <c r="U77" i="63"/>
  <c r="T77" i="63"/>
  <c r="S77" i="63"/>
  <c r="R77" i="63"/>
  <c r="Q77" i="63"/>
  <c r="P77" i="63"/>
  <c r="O77" i="63"/>
  <c r="N77" i="63"/>
  <c r="M77" i="63"/>
  <c r="L77" i="63"/>
  <c r="K77" i="63"/>
  <c r="J77" i="63"/>
  <c r="I77" i="63"/>
  <c r="AM75" i="63"/>
  <c r="AL75" i="63"/>
  <c r="AK75" i="63"/>
  <c r="AJ75" i="63"/>
  <c r="AI75" i="63"/>
  <c r="AH75" i="63"/>
  <c r="AG75" i="63"/>
  <c r="AF75" i="63"/>
  <c r="AE75" i="63"/>
  <c r="AD75" i="63"/>
  <c r="AC75" i="63"/>
  <c r="AB75" i="63"/>
  <c r="AA75" i="63"/>
  <c r="Z75" i="63"/>
  <c r="Y75" i="63"/>
  <c r="X75" i="63"/>
  <c r="W75" i="63"/>
  <c r="V75" i="63"/>
  <c r="U75" i="63"/>
  <c r="T75" i="63"/>
  <c r="S75" i="63"/>
  <c r="R75" i="63"/>
  <c r="Q75" i="63"/>
  <c r="P75" i="63"/>
  <c r="O75" i="63"/>
  <c r="N75" i="63"/>
  <c r="M75" i="63"/>
  <c r="L75" i="63"/>
  <c r="K75" i="63"/>
  <c r="J75" i="63"/>
  <c r="I75" i="63"/>
  <c r="AY74" i="63"/>
  <c r="AX74" i="63"/>
  <c r="AM74" i="63"/>
  <c r="AL74" i="63"/>
  <c r="AK74" i="63"/>
  <c r="AJ74" i="63"/>
  <c r="AI74" i="63"/>
  <c r="AH74" i="63"/>
  <c r="AG74" i="63"/>
  <c r="AF74" i="63"/>
  <c r="AE74" i="63"/>
  <c r="AD74" i="63"/>
  <c r="AC74" i="63"/>
  <c r="AB74" i="63"/>
  <c r="AA74" i="63"/>
  <c r="Z74" i="63"/>
  <c r="Y74" i="63"/>
  <c r="X74" i="63"/>
  <c r="W74" i="63"/>
  <c r="V74" i="63"/>
  <c r="U74" i="63"/>
  <c r="T74" i="63"/>
  <c r="S74" i="63"/>
  <c r="R74" i="63"/>
  <c r="Q74" i="63"/>
  <c r="P74" i="63"/>
  <c r="O74" i="63"/>
  <c r="N74" i="63"/>
  <c r="M74" i="63"/>
  <c r="L74" i="63"/>
  <c r="K74" i="63"/>
  <c r="J74" i="63"/>
  <c r="I74" i="63"/>
  <c r="AM72" i="63"/>
  <c r="AL72" i="63"/>
  <c r="AK72" i="63"/>
  <c r="AJ72" i="63"/>
  <c r="AI72" i="63"/>
  <c r="AH72" i="63"/>
  <c r="AG72" i="63"/>
  <c r="AF72" i="63"/>
  <c r="AE72" i="63"/>
  <c r="AD72" i="63"/>
  <c r="AC72" i="63"/>
  <c r="AB72" i="63"/>
  <c r="AA72" i="63"/>
  <c r="Z72" i="63"/>
  <c r="Y72" i="63"/>
  <c r="X72" i="63"/>
  <c r="W72" i="63"/>
  <c r="V72" i="63"/>
  <c r="U72" i="63"/>
  <c r="T72" i="63"/>
  <c r="S72" i="63"/>
  <c r="R72" i="63"/>
  <c r="Q72" i="63"/>
  <c r="P72" i="63"/>
  <c r="O72" i="63"/>
  <c r="N72" i="63"/>
  <c r="M72" i="63"/>
  <c r="L72" i="63"/>
  <c r="K72" i="63"/>
  <c r="J72" i="63"/>
  <c r="I72" i="63"/>
  <c r="AY71" i="63"/>
  <c r="AX71" i="63"/>
  <c r="AM71" i="63"/>
  <c r="AL71" i="63"/>
  <c r="AK71" i="63"/>
  <c r="AJ71" i="63"/>
  <c r="AI71" i="63"/>
  <c r="AH71" i="63"/>
  <c r="AG71" i="63"/>
  <c r="AF71" i="63"/>
  <c r="AE71" i="63"/>
  <c r="AD71" i="63"/>
  <c r="AC71" i="63"/>
  <c r="AB71" i="63"/>
  <c r="AA71" i="63"/>
  <c r="Z71" i="63"/>
  <c r="Y71" i="63"/>
  <c r="X71" i="63"/>
  <c r="W71" i="63"/>
  <c r="V71" i="63"/>
  <c r="U71" i="63"/>
  <c r="T71" i="63"/>
  <c r="S71" i="63"/>
  <c r="R71" i="63"/>
  <c r="Q71" i="63"/>
  <c r="P71" i="63"/>
  <c r="O71" i="63"/>
  <c r="N71" i="63"/>
  <c r="M71" i="63"/>
  <c r="L71" i="63"/>
  <c r="K71" i="63"/>
  <c r="J71" i="63"/>
  <c r="I71" i="63"/>
  <c r="AM69" i="63"/>
  <c r="AL69" i="63"/>
  <c r="AK69" i="63"/>
  <c r="AJ69" i="63"/>
  <c r="AI69" i="63"/>
  <c r="AH69" i="63"/>
  <c r="AG69" i="63"/>
  <c r="AF69" i="63"/>
  <c r="AE69" i="63"/>
  <c r="AD69" i="63"/>
  <c r="AC69" i="63"/>
  <c r="AB69" i="63"/>
  <c r="AA69" i="63"/>
  <c r="Z69" i="63"/>
  <c r="Y69" i="63"/>
  <c r="X69" i="63"/>
  <c r="W69" i="63"/>
  <c r="V69" i="63"/>
  <c r="U69" i="63"/>
  <c r="T69" i="63"/>
  <c r="S69" i="63"/>
  <c r="R69" i="63"/>
  <c r="Q69" i="63"/>
  <c r="P69" i="63"/>
  <c r="O69" i="63"/>
  <c r="N69" i="63"/>
  <c r="M69" i="63"/>
  <c r="L69" i="63"/>
  <c r="K69" i="63"/>
  <c r="J69" i="63"/>
  <c r="I69" i="63"/>
  <c r="AY68" i="63"/>
  <c r="AX68" i="63"/>
  <c r="AM68" i="63"/>
  <c r="AL68" i="63"/>
  <c r="AK68" i="63"/>
  <c r="AJ68" i="63"/>
  <c r="AI68" i="63"/>
  <c r="AH68" i="63"/>
  <c r="AG68" i="63"/>
  <c r="AF68" i="63"/>
  <c r="AE68" i="63"/>
  <c r="AD68" i="63"/>
  <c r="AC68" i="63"/>
  <c r="AB68" i="63"/>
  <c r="AA68" i="63"/>
  <c r="Z68" i="63"/>
  <c r="Y68" i="63"/>
  <c r="X68" i="63"/>
  <c r="W68" i="63"/>
  <c r="V68" i="63"/>
  <c r="U68" i="63"/>
  <c r="T68" i="63"/>
  <c r="S68" i="63"/>
  <c r="R68" i="63"/>
  <c r="Q68" i="63"/>
  <c r="P68" i="63"/>
  <c r="O68" i="63"/>
  <c r="N68" i="63"/>
  <c r="M68" i="63"/>
  <c r="L68" i="63"/>
  <c r="K68" i="63"/>
  <c r="J68" i="63"/>
  <c r="I68" i="63"/>
  <c r="AM66" i="63"/>
  <c r="AL66" i="63"/>
  <c r="AK66" i="63"/>
  <c r="AJ66" i="63"/>
  <c r="AI66" i="63"/>
  <c r="AH66" i="63"/>
  <c r="AG66" i="63"/>
  <c r="AF66" i="63"/>
  <c r="AE66" i="63"/>
  <c r="AD66" i="63"/>
  <c r="AC66" i="63"/>
  <c r="AB66" i="63"/>
  <c r="AA66" i="63"/>
  <c r="Z66" i="63"/>
  <c r="Y66" i="63"/>
  <c r="X66" i="63"/>
  <c r="W66" i="63"/>
  <c r="V66" i="63"/>
  <c r="U66" i="63"/>
  <c r="T66" i="63"/>
  <c r="S66" i="63"/>
  <c r="R66" i="63"/>
  <c r="Q66" i="63"/>
  <c r="P66" i="63"/>
  <c r="O66" i="63"/>
  <c r="N66" i="63"/>
  <c r="M66" i="63"/>
  <c r="L66" i="63"/>
  <c r="K66" i="63"/>
  <c r="J66" i="63"/>
  <c r="I66" i="63"/>
  <c r="AY65" i="63"/>
  <c r="AX65" i="63"/>
  <c r="AM65" i="63"/>
  <c r="AL65" i="63"/>
  <c r="AK65" i="63"/>
  <c r="AJ65" i="63"/>
  <c r="AI65" i="63"/>
  <c r="AH65" i="63"/>
  <c r="AG65" i="63"/>
  <c r="AF65" i="63"/>
  <c r="AE65" i="63"/>
  <c r="AD65" i="63"/>
  <c r="AC65" i="63"/>
  <c r="AB65" i="63"/>
  <c r="AA65" i="63"/>
  <c r="Z65" i="63"/>
  <c r="Y65" i="63"/>
  <c r="X65" i="63"/>
  <c r="W65" i="63"/>
  <c r="V65" i="63"/>
  <c r="U65" i="63"/>
  <c r="T65" i="63"/>
  <c r="S65" i="63"/>
  <c r="R65" i="63"/>
  <c r="Q65" i="63"/>
  <c r="P65" i="63"/>
  <c r="O65" i="63"/>
  <c r="N65" i="63"/>
  <c r="M65" i="63"/>
  <c r="L65" i="63"/>
  <c r="K65" i="63"/>
  <c r="J65" i="63"/>
  <c r="I65" i="63"/>
  <c r="AM63" i="63"/>
  <c r="AL63" i="63"/>
  <c r="AK63" i="63"/>
  <c r="AJ63" i="63"/>
  <c r="AI63" i="63"/>
  <c r="AH63" i="63"/>
  <c r="AG63" i="63"/>
  <c r="AF63" i="63"/>
  <c r="AE63" i="63"/>
  <c r="AD63" i="63"/>
  <c r="AC63" i="63"/>
  <c r="AB63" i="63"/>
  <c r="AA63" i="63"/>
  <c r="Z63" i="63"/>
  <c r="Y63" i="63"/>
  <c r="X63" i="63"/>
  <c r="W63" i="63"/>
  <c r="V63" i="63"/>
  <c r="U63" i="63"/>
  <c r="T63" i="63"/>
  <c r="S63" i="63"/>
  <c r="R63" i="63"/>
  <c r="Q63" i="63"/>
  <c r="P63" i="63"/>
  <c r="O63" i="63"/>
  <c r="N63" i="63"/>
  <c r="M63" i="63"/>
  <c r="L63" i="63"/>
  <c r="K63" i="63"/>
  <c r="J63" i="63"/>
  <c r="I63" i="63"/>
  <c r="AY62" i="63"/>
  <c r="AX62" i="63"/>
  <c r="AM62" i="63"/>
  <c r="AL62" i="63"/>
  <c r="AK62" i="63"/>
  <c r="AJ62" i="63"/>
  <c r="AI62" i="63"/>
  <c r="AH62" i="63"/>
  <c r="AG62" i="63"/>
  <c r="AF62" i="63"/>
  <c r="AE62" i="63"/>
  <c r="AD62" i="63"/>
  <c r="AC62" i="63"/>
  <c r="AB62" i="63"/>
  <c r="AA62" i="63"/>
  <c r="Z62" i="63"/>
  <c r="Y62" i="63"/>
  <c r="X62" i="63"/>
  <c r="W62" i="63"/>
  <c r="V62" i="63"/>
  <c r="U62" i="63"/>
  <c r="T62" i="63"/>
  <c r="S62" i="63"/>
  <c r="R62" i="63"/>
  <c r="Q62" i="63"/>
  <c r="P62" i="63"/>
  <c r="O62" i="63"/>
  <c r="N62" i="63"/>
  <c r="M62" i="63"/>
  <c r="L62" i="63"/>
  <c r="K62" i="63"/>
  <c r="J62" i="63"/>
  <c r="I62" i="63"/>
  <c r="AM60" i="63"/>
  <c r="AL60" i="63"/>
  <c r="AK60" i="63"/>
  <c r="AJ60" i="63"/>
  <c r="AI60" i="63"/>
  <c r="AH60" i="63"/>
  <c r="AG60" i="63"/>
  <c r="AF60" i="63"/>
  <c r="AE60" i="63"/>
  <c r="AD60" i="63"/>
  <c r="AC60" i="63"/>
  <c r="AB60" i="63"/>
  <c r="AA60" i="63"/>
  <c r="Z60" i="63"/>
  <c r="Y60" i="63"/>
  <c r="X60" i="63"/>
  <c r="W60" i="63"/>
  <c r="V60" i="63"/>
  <c r="U60" i="63"/>
  <c r="T60" i="63"/>
  <c r="S60" i="63"/>
  <c r="R60" i="63"/>
  <c r="Q60" i="63"/>
  <c r="P60" i="63"/>
  <c r="O60" i="63"/>
  <c r="N60" i="63"/>
  <c r="M60" i="63"/>
  <c r="L60" i="63"/>
  <c r="K60" i="63"/>
  <c r="J60" i="63"/>
  <c r="I60" i="63"/>
  <c r="AY59" i="63"/>
  <c r="AX59" i="63"/>
  <c r="AM59" i="63"/>
  <c r="AL59" i="63"/>
  <c r="AK59" i="63"/>
  <c r="AJ59" i="63"/>
  <c r="AI59" i="63"/>
  <c r="AH59" i="63"/>
  <c r="AG59" i="63"/>
  <c r="AF59" i="63"/>
  <c r="AE59" i="63"/>
  <c r="AD59" i="63"/>
  <c r="AC59" i="63"/>
  <c r="AB59" i="63"/>
  <c r="AA59" i="63"/>
  <c r="Z59" i="63"/>
  <c r="Y59" i="63"/>
  <c r="X59" i="63"/>
  <c r="W59" i="63"/>
  <c r="V59" i="63"/>
  <c r="U59" i="63"/>
  <c r="T59" i="63"/>
  <c r="S59" i="63"/>
  <c r="R59" i="63"/>
  <c r="Q59" i="63"/>
  <c r="P59" i="63"/>
  <c r="O59" i="63"/>
  <c r="N59" i="63"/>
  <c r="M59" i="63"/>
  <c r="L59" i="63"/>
  <c r="K59" i="63"/>
  <c r="J59" i="63"/>
  <c r="I59" i="63"/>
  <c r="AM57" i="63"/>
  <c r="AL57" i="63"/>
  <c r="AK57" i="63"/>
  <c r="AJ57" i="63"/>
  <c r="AI57" i="63"/>
  <c r="AH57" i="63"/>
  <c r="AG57" i="63"/>
  <c r="AF57" i="63"/>
  <c r="AE57" i="63"/>
  <c r="AD57" i="63"/>
  <c r="AC57" i="63"/>
  <c r="AB57" i="63"/>
  <c r="AA57" i="63"/>
  <c r="Z57" i="63"/>
  <c r="Y57" i="63"/>
  <c r="X57" i="63"/>
  <c r="W57" i="63"/>
  <c r="V57" i="63"/>
  <c r="U57" i="63"/>
  <c r="T57" i="63"/>
  <c r="S57" i="63"/>
  <c r="R57" i="63"/>
  <c r="Q57" i="63"/>
  <c r="P57" i="63"/>
  <c r="O57" i="63"/>
  <c r="N57" i="63"/>
  <c r="M57" i="63"/>
  <c r="L57" i="63"/>
  <c r="K57" i="63"/>
  <c r="J57" i="63"/>
  <c r="I57" i="63"/>
  <c r="AY56" i="63"/>
  <c r="AX56" i="63"/>
  <c r="AM56" i="63"/>
  <c r="AL56" i="63"/>
  <c r="AK56" i="63"/>
  <c r="AJ56" i="63"/>
  <c r="AI56" i="63"/>
  <c r="AH56" i="63"/>
  <c r="AG56" i="63"/>
  <c r="AF56" i="63"/>
  <c r="AE56" i="63"/>
  <c r="AD56" i="63"/>
  <c r="AC56" i="63"/>
  <c r="AB56" i="63"/>
  <c r="AA56" i="63"/>
  <c r="Z56" i="63"/>
  <c r="Y56" i="63"/>
  <c r="X56" i="63"/>
  <c r="W56" i="63"/>
  <c r="V56" i="63"/>
  <c r="U56" i="63"/>
  <c r="T56" i="63"/>
  <c r="S56" i="63"/>
  <c r="R56" i="63"/>
  <c r="Q56" i="63"/>
  <c r="P56" i="63"/>
  <c r="O56" i="63"/>
  <c r="N56" i="63"/>
  <c r="M56" i="63"/>
  <c r="L56" i="63"/>
  <c r="K56" i="63"/>
  <c r="J56" i="63"/>
  <c r="I56" i="63"/>
  <c r="AM54" i="63"/>
  <c r="AL54" i="63"/>
  <c r="AK54" i="63"/>
  <c r="AJ54" i="63"/>
  <c r="AI54" i="63"/>
  <c r="AH54" i="63"/>
  <c r="AG54" i="63"/>
  <c r="AF54" i="63"/>
  <c r="AE54" i="63"/>
  <c r="AD54" i="63"/>
  <c r="AC54" i="63"/>
  <c r="AB54" i="63"/>
  <c r="AA54" i="63"/>
  <c r="Z54" i="63"/>
  <c r="Y54" i="63"/>
  <c r="X54" i="63"/>
  <c r="W54" i="63"/>
  <c r="V54" i="63"/>
  <c r="U54" i="63"/>
  <c r="T54" i="63"/>
  <c r="S54" i="63"/>
  <c r="R54" i="63"/>
  <c r="Q54" i="63"/>
  <c r="P54" i="63"/>
  <c r="O54" i="63"/>
  <c r="N54" i="63"/>
  <c r="M54" i="63"/>
  <c r="L54" i="63"/>
  <c r="K54" i="63"/>
  <c r="J54" i="63"/>
  <c r="I54" i="63"/>
  <c r="AY53" i="63"/>
  <c r="AX53" i="63"/>
  <c r="AM53" i="63"/>
  <c r="AL53" i="63"/>
  <c r="AK53" i="63"/>
  <c r="AJ53" i="63"/>
  <c r="AI53" i="63"/>
  <c r="AH53" i="63"/>
  <c r="AG53" i="63"/>
  <c r="AF53" i="63"/>
  <c r="AE53" i="63"/>
  <c r="AD53" i="63"/>
  <c r="AC53" i="63"/>
  <c r="AB53" i="63"/>
  <c r="AA53" i="63"/>
  <c r="Z53" i="63"/>
  <c r="Y53" i="63"/>
  <c r="X53" i="63"/>
  <c r="W53" i="63"/>
  <c r="V53" i="63"/>
  <c r="U53" i="63"/>
  <c r="T53" i="63"/>
  <c r="S53" i="63"/>
  <c r="R53" i="63"/>
  <c r="Q53" i="63"/>
  <c r="P53" i="63"/>
  <c r="O53" i="63"/>
  <c r="N53" i="63"/>
  <c r="M53" i="63"/>
  <c r="L53" i="63"/>
  <c r="K53" i="63"/>
  <c r="J53" i="63"/>
  <c r="I53" i="63"/>
  <c r="AM51" i="63"/>
  <c r="AL51" i="63"/>
  <c r="AK51" i="63"/>
  <c r="AJ51" i="63"/>
  <c r="AI51" i="63"/>
  <c r="AH51" i="63"/>
  <c r="AG51" i="63"/>
  <c r="AF51" i="63"/>
  <c r="AE51" i="63"/>
  <c r="AD51" i="63"/>
  <c r="AC51" i="63"/>
  <c r="AB51" i="63"/>
  <c r="AA51" i="63"/>
  <c r="Z51" i="63"/>
  <c r="Y51" i="63"/>
  <c r="X51" i="63"/>
  <c r="W51" i="63"/>
  <c r="V51" i="63"/>
  <c r="U51" i="63"/>
  <c r="T51" i="63"/>
  <c r="S51" i="63"/>
  <c r="R51" i="63"/>
  <c r="Q51" i="63"/>
  <c r="P51" i="63"/>
  <c r="O51" i="63"/>
  <c r="N51" i="63"/>
  <c r="M51" i="63"/>
  <c r="L51" i="63"/>
  <c r="K51" i="63"/>
  <c r="J51" i="63"/>
  <c r="I51" i="63"/>
  <c r="AY50" i="63"/>
  <c r="AX50" i="63"/>
  <c r="AM50" i="63"/>
  <c r="AL50" i="63"/>
  <c r="AK50" i="63"/>
  <c r="AJ50" i="63"/>
  <c r="AI50" i="63"/>
  <c r="AH50" i="63"/>
  <c r="AG50" i="63"/>
  <c r="AF50" i="63"/>
  <c r="AE50" i="63"/>
  <c r="AD50" i="63"/>
  <c r="AC50" i="63"/>
  <c r="AB50" i="63"/>
  <c r="AA50" i="63"/>
  <c r="Z50" i="63"/>
  <c r="Y50" i="63"/>
  <c r="X50" i="63"/>
  <c r="W50" i="63"/>
  <c r="V50" i="63"/>
  <c r="U50" i="63"/>
  <c r="T50" i="63"/>
  <c r="S50" i="63"/>
  <c r="R50" i="63"/>
  <c r="Q50" i="63"/>
  <c r="P50" i="63"/>
  <c r="O50" i="63"/>
  <c r="N50" i="63"/>
  <c r="M50" i="63"/>
  <c r="L50" i="63"/>
  <c r="K50" i="63"/>
  <c r="J50" i="63"/>
  <c r="I50" i="63"/>
  <c r="AM48" i="63"/>
  <c r="AL48" i="63"/>
  <c r="AK48" i="63"/>
  <c r="AJ48" i="63"/>
  <c r="AI48" i="63"/>
  <c r="AH48" i="63"/>
  <c r="AG48" i="63"/>
  <c r="AF48" i="63"/>
  <c r="AE48" i="63"/>
  <c r="AD48" i="63"/>
  <c r="AC48" i="63"/>
  <c r="AB48" i="63"/>
  <c r="AA48" i="63"/>
  <c r="Z48" i="63"/>
  <c r="Y48" i="63"/>
  <c r="X48" i="63"/>
  <c r="W48" i="63"/>
  <c r="V48" i="63"/>
  <c r="U48" i="63"/>
  <c r="T48" i="63"/>
  <c r="S48" i="63"/>
  <c r="R48" i="63"/>
  <c r="Q48" i="63"/>
  <c r="P48" i="63"/>
  <c r="O48" i="63"/>
  <c r="N48" i="63"/>
  <c r="M48" i="63"/>
  <c r="L48" i="63"/>
  <c r="K48" i="63"/>
  <c r="J48" i="63"/>
  <c r="I48" i="63"/>
  <c r="AY47" i="63"/>
  <c r="AX47" i="63"/>
  <c r="AM47" i="63"/>
  <c r="AL47" i="63"/>
  <c r="AK47" i="63"/>
  <c r="AJ47" i="63"/>
  <c r="AI47" i="63"/>
  <c r="AH47" i="63"/>
  <c r="AG47" i="63"/>
  <c r="AF47" i="63"/>
  <c r="AE47" i="63"/>
  <c r="AD47" i="63"/>
  <c r="AC47" i="63"/>
  <c r="AB47" i="63"/>
  <c r="AA47" i="63"/>
  <c r="Z47" i="63"/>
  <c r="Y47" i="63"/>
  <c r="X47" i="63"/>
  <c r="W47" i="63"/>
  <c r="V47" i="63"/>
  <c r="U47" i="63"/>
  <c r="T47" i="63"/>
  <c r="S47" i="63"/>
  <c r="R47" i="63"/>
  <c r="Q47" i="63"/>
  <c r="P47" i="63"/>
  <c r="O47" i="63"/>
  <c r="N47" i="63"/>
  <c r="M47" i="63"/>
  <c r="L47" i="63"/>
  <c r="K47" i="63"/>
  <c r="J47" i="63"/>
  <c r="I47" i="63"/>
  <c r="AM45" i="63"/>
  <c r="AL45" i="63"/>
  <c r="AK45" i="63"/>
  <c r="AJ45" i="63"/>
  <c r="AI45" i="63"/>
  <c r="AH45" i="63"/>
  <c r="AG45" i="63"/>
  <c r="AF45" i="63"/>
  <c r="AE45" i="63"/>
  <c r="AD45" i="63"/>
  <c r="AC45" i="63"/>
  <c r="AB45" i="63"/>
  <c r="AA45" i="63"/>
  <c r="Z45" i="63"/>
  <c r="Y45" i="63"/>
  <c r="X45" i="63"/>
  <c r="W45" i="63"/>
  <c r="V45" i="63"/>
  <c r="U45" i="63"/>
  <c r="T45" i="63"/>
  <c r="S45" i="63"/>
  <c r="R45" i="63"/>
  <c r="Q45" i="63"/>
  <c r="P45" i="63"/>
  <c r="O45" i="63"/>
  <c r="N45" i="63"/>
  <c r="M45" i="63"/>
  <c r="L45" i="63"/>
  <c r="K45" i="63"/>
  <c r="J45" i="63"/>
  <c r="I45" i="63"/>
  <c r="AY44" i="63"/>
  <c r="AX44" i="63"/>
  <c r="AM44" i="63"/>
  <c r="AL44" i="63"/>
  <c r="AK44" i="63"/>
  <c r="AJ44" i="63"/>
  <c r="AI44" i="63"/>
  <c r="AH44" i="63"/>
  <c r="AG44" i="63"/>
  <c r="AF44" i="63"/>
  <c r="AE44" i="63"/>
  <c r="AD44" i="63"/>
  <c r="AC44" i="63"/>
  <c r="AB44" i="63"/>
  <c r="AA44" i="63"/>
  <c r="Z44" i="63"/>
  <c r="Y44" i="63"/>
  <c r="X44" i="63"/>
  <c r="W44" i="63"/>
  <c r="V44" i="63"/>
  <c r="U44" i="63"/>
  <c r="T44" i="63"/>
  <c r="S44" i="63"/>
  <c r="R44" i="63"/>
  <c r="Q44" i="63"/>
  <c r="P44" i="63"/>
  <c r="O44" i="63"/>
  <c r="N44" i="63"/>
  <c r="M44" i="63"/>
  <c r="L44" i="63"/>
  <c r="K44" i="63"/>
  <c r="J44" i="63"/>
  <c r="I44"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AY41" i="63"/>
  <c r="AX41" i="63"/>
  <c r="AM41" i="63"/>
  <c r="AL41" i="63"/>
  <c r="AK41" i="63"/>
  <c r="AJ41" i="63"/>
  <c r="AI41" i="63"/>
  <c r="AH41" i="63"/>
  <c r="AG41" i="63"/>
  <c r="AF41" i="63"/>
  <c r="AE41" i="63"/>
  <c r="AD41" i="63"/>
  <c r="AC41" i="63"/>
  <c r="AB41" i="63"/>
  <c r="AA41" i="63"/>
  <c r="Z41" i="63"/>
  <c r="Y41" i="63"/>
  <c r="X41" i="63"/>
  <c r="W41" i="63"/>
  <c r="V41" i="63"/>
  <c r="U41" i="63"/>
  <c r="T41" i="63"/>
  <c r="S41" i="63"/>
  <c r="R41" i="63"/>
  <c r="Q41" i="63"/>
  <c r="P41" i="63"/>
  <c r="O41" i="63"/>
  <c r="N41" i="63"/>
  <c r="M41" i="63"/>
  <c r="L41" i="63"/>
  <c r="K41" i="63"/>
  <c r="J41" i="63"/>
  <c r="I41"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AY38" i="63"/>
  <c r="AX38" i="63"/>
  <c r="AM38" i="63"/>
  <c r="AL38" i="63"/>
  <c r="AK38" i="63"/>
  <c r="AJ38" i="63"/>
  <c r="AI38" i="63"/>
  <c r="AH38" i="63"/>
  <c r="AG38" i="63"/>
  <c r="AF38" i="63"/>
  <c r="AE38" i="63"/>
  <c r="AD38" i="63"/>
  <c r="AC38" i="63"/>
  <c r="AB38" i="63"/>
  <c r="AA38" i="63"/>
  <c r="Z38" i="63"/>
  <c r="Y38" i="63"/>
  <c r="X38" i="63"/>
  <c r="W38" i="63"/>
  <c r="V38" i="63"/>
  <c r="U38" i="63"/>
  <c r="T38" i="63"/>
  <c r="S38" i="63"/>
  <c r="R38" i="63"/>
  <c r="Q38" i="63"/>
  <c r="P38" i="63"/>
  <c r="O38" i="63"/>
  <c r="N38" i="63"/>
  <c r="M38" i="63"/>
  <c r="L38" i="63"/>
  <c r="K38" i="63"/>
  <c r="J38" i="63"/>
  <c r="I38"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AY35" i="63"/>
  <c r="AX35" i="63"/>
  <c r="AM35" i="63"/>
  <c r="AL35" i="63"/>
  <c r="AK35" i="63"/>
  <c r="AJ35" i="63"/>
  <c r="AI35" i="63"/>
  <c r="AH35" i="63"/>
  <c r="AG35" i="63"/>
  <c r="AF35" i="63"/>
  <c r="AE35" i="63"/>
  <c r="AD35" i="63"/>
  <c r="AC35" i="63"/>
  <c r="AB35" i="63"/>
  <c r="AA35" i="63"/>
  <c r="Z35" i="63"/>
  <c r="Y35" i="63"/>
  <c r="X35" i="63"/>
  <c r="W35" i="63"/>
  <c r="V35" i="63"/>
  <c r="U35" i="63"/>
  <c r="T35" i="63"/>
  <c r="S35" i="63"/>
  <c r="R35" i="63"/>
  <c r="Q35" i="63"/>
  <c r="P35" i="63"/>
  <c r="O35" i="63"/>
  <c r="N35" i="63"/>
  <c r="M35" i="63"/>
  <c r="L35" i="63"/>
  <c r="K35" i="63"/>
  <c r="J35" i="63"/>
  <c r="I35"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AY32" i="63"/>
  <c r="AX32" i="63"/>
  <c r="AM32" i="63"/>
  <c r="AL32" i="63"/>
  <c r="AK32" i="63"/>
  <c r="AJ32" i="63"/>
  <c r="AI32" i="63"/>
  <c r="AH32" i="63"/>
  <c r="AG32" i="63"/>
  <c r="AF32" i="63"/>
  <c r="AE32" i="63"/>
  <c r="AD32" i="63"/>
  <c r="AC32" i="63"/>
  <c r="AB32" i="63"/>
  <c r="AA32" i="63"/>
  <c r="Z32" i="63"/>
  <c r="Y32" i="63"/>
  <c r="X32" i="63"/>
  <c r="W32" i="63"/>
  <c r="V32" i="63"/>
  <c r="U32" i="63"/>
  <c r="T32" i="63"/>
  <c r="S32" i="63"/>
  <c r="R32" i="63"/>
  <c r="Q32" i="63"/>
  <c r="P32" i="63"/>
  <c r="O32" i="63"/>
  <c r="N32" i="63"/>
  <c r="M32" i="63"/>
  <c r="L32" i="63"/>
  <c r="K32" i="63"/>
  <c r="J32" i="63"/>
  <c r="I32"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AY29" i="63"/>
  <c r="AX29" i="63"/>
  <c r="AM29" i="63"/>
  <c r="AL29" i="63"/>
  <c r="AK29" i="63"/>
  <c r="AJ29" i="63"/>
  <c r="AI29" i="63"/>
  <c r="AH29" i="63"/>
  <c r="AG29" i="63"/>
  <c r="AF29" i="63"/>
  <c r="AE29" i="63"/>
  <c r="AD29" i="63"/>
  <c r="AC29" i="63"/>
  <c r="AB29" i="63"/>
  <c r="AA29" i="63"/>
  <c r="Z29" i="63"/>
  <c r="Y29" i="63"/>
  <c r="X29" i="63"/>
  <c r="W29" i="63"/>
  <c r="V29" i="63"/>
  <c r="U29" i="63"/>
  <c r="T29" i="63"/>
  <c r="S29" i="63"/>
  <c r="R29" i="63"/>
  <c r="Q29" i="63"/>
  <c r="P29" i="63"/>
  <c r="O29" i="63"/>
  <c r="N29" i="63"/>
  <c r="M29" i="63"/>
  <c r="L29" i="63"/>
  <c r="K29" i="63"/>
  <c r="J29" i="63"/>
  <c r="I29" i="63"/>
  <c r="AM27" i="63"/>
  <c r="AL27" i="63"/>
  <c r="AK27" i="63"/>
  <c r="AJ27" i="63"/>
  <c r="AI27" i="63"/>
  <c r="AH27" i="63"/>
  <c r="AG27" i="63"/>
  <c r="AF27" i="63"/>
  <c r="AE27" i="63"/>
  <c r="AD27" i="63"/>
  <c r="AC27" i="63"/>
  <c r="AB27" i="63"/>
  <c r="AA27" i="63"/>
  <c r="Z27" i="63"/>
  <c r="Y27" i="63"/>
  <c r="X27" i="63"/>
  <c r="W27" i="63"/>
  <c r="V27" i="63"/>
  <c r="U27" i="63"/>
  <c r="T27" i="63"/>
  <c r="S27" i="63"/>
  <c r="R27" i="63"/>
  <c r="Q27" i="63"/>
  <c r="P27" i="63"/>
  <c r="O27" i="63"/>
  <c r="N27" i="63"/>
  <c r="M27" i="63"/>
  <c r="L27" i="63"/>
  <c r="K27" i="63"/>
  <c r="J27" i="63"/>
  <c r="I27" i="63"/>
  <c r="AY26" i="63"/>
  <c r="AX26" i="63"/>
  <c r="AM26" i="63"/>
  <c r="AL26" i="63"/>
  <c r="AK26" i="63"/>
  <c r="AJ26" i="63"/>
  <c r="AI26" i="63"/>
  <c r="AH26" i="63"/>
  <c r="AG26" i="63"/>
  <c r="AF26" i="63"/>
  <c r="AE26" i="63"/>
  <c r="AD26" i="63"/>
  <c r="AC26" i="63"/>
  <c r="AB26" i="63"/>
  <c r="AA26" i="63"/>
  <c r="Z26" i="63"/>
  <c r="Y26" i="63"/>
  <c r="X26" i="63"/>
  <c r="W26" i="63"/>
  <c r="V26" i="63"/>
  <c r="U26" i="63"/>
  <c r="T26" i="63"/>
  <c r="S26" i="63"/>
  <c r="R26" i="63"/>
  <c r="Q26" i="63"/>
  <c r="P26" i="63"/>
  <c r="O26" i="63"/>
  <c r="N26" i="63"/>
  <c r="M26" i="63"/>
  <c r="L26" i="63"/>
  <c r="K26" i="63"/>
  <c r="J26" i="63"/>
  <c r="I26" i="63"/>
  <c r="AM24" i="63"/>
  <c r="AL24" i="63"/>
  <c r="AK24" i="63"/>
  <c r="AJ24" i="63"/>
  <c r="AI24" i="63"/>
  <c r="AH24" i="63"/>
  <c r="AG24" i="63"/>
  <c r="AF24" i="63"/>
  <c r="AE24" i="63"/>
  <c r="AD24" i="63"/>
  <c r="AC24" i="63"/>
  <c r="AB24" i="63"/>
  <c r="AA24" i="63"/>
  <c r="Z24" i="63"/>
  <c r="Y24" i="63"/>
  <c r="X24" i="63"/>
  <c r="W24" i="63"/>
  <c r="V24" i="63"/>
  <c r="U24" i="63"/>
  <c r="T24" i="63"/>
  <c r="S24" i="63"/>
  <c r="R24" i="63"/>
  <c r="Q24" i="63"/>
  <c r="P24" i="63"/>
  <c r="O24" i="63"/>
  <c r="N24" i="63"/>
  <c r="M24" i="63"/>
  <c r="L24" i="63"/>
  <c r="K24" i="63"/>
  <c r="J24" i="63"/>
  <c r="I24" i="63"/>
  <c r="AY23" i="63"/>
  <c r="AX23" i="63"/>
  <c r="AM23" i="63"/>
  <c r="AL23" i="63"/>
  <c r="AK23" i="63"/>
  <c r="AJ23" i="63"/>
  <c r="AI23" i="63"/>
  <c r="AH23" i="63"/>
  <c r="AG23" i="63"/>
  <c r="AF23" i="63"/>
  <c r="AE23" i="63"/>
  <c r="AD23" i="63"/>
  <c r="AC23" i="63"/>
  <c r="AB23" i="63"/>
  <c r="AA23" i="63"/>
  <c r="Z23" i="63"/>
  <c r="Y23" i="63"/>
  <c r="X23" i="63"/>
  <c r="W23" i="63"/>
  <c r="V23" i="63"/>
  <c r="U23" i="63"/>
  <c r="T23" i="63"/>
  <c r="S23" i="63"/>
  <c r="R23" i="63"/>
  <c r="Q23" i="63"/>
  <c r="P23" i="63"/>
  <c r="O23" i="63"/>
  <c r="N23" i="63"/>
  <c r="M23" i="63"/>
  <c r="L23" i="63"/>
  <c r="K23" i="63"/>
  <c r="J23" i="63"/>
  <c r="I23" i="63"/>
  <c r="AJ21" i="63"/>
  <c r="AI21" i="63"/>
  <c r="AH21" i="63"/>
  <c r="AG21" i="63"/>
  <c r="AF21" i="63"/>
  <c r="AE21" i="63"/>
  <c r="AD21" i="63"/>
  <c r="AC21" i="63"/>
  <c r="AB21" i="63"/>
  <c r="AA21" i="63"/>
  <c r="Z21" i="63"/>
  <c r="Y21" i="63"/>
  <c r="X21" i="63"/>
  <c r="W21" i="63"/>
  <c r="V21" i="63"/>
  <c r="U21" i="63"/>
  <c r="T21" i="63"/>
  <c r="S21" i="63"/>
  <c r="R21" i="63"/>
  <c r="Q21" i="63"/>
  <c r="P21" i="63"/>
  <c r="O21" i="63"/>
  <c r="N21" i="63"/>
  <c r="M21" i="63"/>
  <c r="L21" i="63"/>
  <c r="K21" i="63"/>
  <c r="J21" i="63"/>
  <c r="I21" i="63"/>
  <c r="AJ20" i="63"/>
  <c r="AI20" i="63"/>
  <c r="AH20" i="63"/>
  <c r="AG20" i="63"/>
  <c r="AF20" i="63"/>
  <c r="AE20" i="63"/>
  <c r="AD20" i="63"/>
  <c r="AC20" i="63"/>
  <c r="AB20" i="63"/>
  <c r="AA20" i="63"/>
  <c r="Z20" i="63"/>
  <c r="Y20" i="63"/>
  <c r="X20" i="63"/>
  <c r="W20" i="63"/>
  <c r="V20" i="63"/>
  <c r="U20" i="63"/>
  <c r="T20" i="63"/>
  <c r="S20" i="63"/>
  <c r="R20" i="63"/>
  <c r="Q20" i="63"/>
  <c r="P20" i="63"/>
  <c r="O20" i="63"/>
  <c r="N20" i="63"/>
  <c r="M20" i="63"/>
  <c r="L20" i="63"/>
  <c r="K20" i="63"/>
  <c r="J20" i="63"/>
  <c r="I20" i="63"/>
  <c r="AR11" i="63"/>
  <c r="AR14" i="63" s="1"/>
  <c r="AP11" i="63"/>
  <c r="AP14" i="63" s="1"/>
  <c r="AN11" i="63"/>
  <c r="AH11" i="63"/>
  <c r="AB11" i="63"/>
  <c r="AE13" i="63" s="1"/>
  <c r="V11" i="63"/>
  <c r="V14" i="63" s="1"/>
  <c r="P11" i="63"/>
  <c r="J11" i="63"/>
  <c r="J13" i="63" s="1"/>
  <c r="G11" i="63"/>
  <c r="G15" i="63" s="1"/>
  <c r="E11" i="63"/>
  <c r="E15" i="63" s="1"/>
  <c r="AN4" i="63"/>
  <c r="N55" i="62"/>
  <c r="AH55" i="62" s="1"/>
  <c r="L55" i="62"/>
  <c r="N54" i="62"/>
  <c r="AH54" i="62" s="1"/>
  <c r="AJ54" i="62" s="1"/>
  <c r="L54" i="62"/>
  <c r="N53" i="62"/>
  <c r="L53" i="62"/>
  <c r="AJ52" i="62"/>
  <c r="P52" i="62"/>
  <c r="R52" i="62" s="1"/>
  <c r="N52" i="62"/>
  <c r="AH52" i="62" s="1"/>
  <c r="AN52" i="62" s="1"/>
  <c r="L52" i="62"/>
  <c r="AH51" i="62"/>
  <c r="P51" i="62"/>
  <c r="N51" i="62"/>
  <c r="L51" i="62"/>
  <c r="N50" i="62"/>
  <c r="AH50" i="62" s="1"/>
  <c r="AJ50" i="62" s="1"/>
  <c r="L50" i="62"/>
  <c r="N49" i="62"/>
  <c r="L49" i="62"/>
  <c r="AJ48" i="62"/>
  <c r="N48" i="62"/>
  <c r="AH48" i="62" s="1"/>
  <c r="AN48" i="62" s="1"/>
  <c r="L48" i="62"/>
  <c r="AH47" i="62"/>
  <c r="N47" i="62"/>
  <c r="P47" i="62" s="1"/>
  <c r="L47" i="62"/>
  <c r="P46" i="62"/>
  <c r="R46" i="62" s="1"/>
  <c r="N46" i="62"/>
  <c r="AH46" i="62" s="1"/>
  <c r="AJ46" i="62" s="1"/>
  <c r="L46" i="62"/>
  <c r="N45" i="62"/>
  <c r="L45" i="62"/>
  <c r="N44" i="62"/>
  <c r="AH44" i="62" s="1"/>
  <c r="AN44" i="62" s="1"/>
  <c r="L44" i="62"/>
  <c r="N43" i="62"/>
  <c r="AH43" i="62" s="1"/>
  <c r="L43" i="62"/>
  <c r="N42" i="62"/>
  <c r="AH42" i="62" s="1"/>
  <c r="AJ42" i="62" s="1"/>
  <c r="L42" i="62"/>
  <c r="N41" i="62"/>
  <c r="L41" i="62"/>
  <c r="N40" i="62"/>
  <c r="AH40" i="62" s="1"/>
  <c r="AN40" i="62" s="1"/>
  <c r="L40" i="62"/>
  <c r="N39" i="62"/>
  <c r="AH39" i="62" s="1"/>
  <c r="L39" i="62"/>
  <c r="N38" i="62"/>
  <c r="AH38" i="62" s="1"/>
  <c r="AJ38" i="62" s="1"/>
  <c r="L38" i="62"/>
  <c r="N37" i="62"/>
  <c r="L37" i="62"/>
  <c r="AJ36" i="62"/>
  <c r="P36" i="62"/>
  <c r="R36" i="62" s="1"/>
  <c r="N36" i="62"/>
  <c r="AH36" i="62" s="1"/>
  <c r="AN36" i="62" s="1"/>
  <c r="L36" i="62"/>
  <c r="AH35" i="62"/>
  <c r="P35" i="62"/>
  <c r="N35" i="62"/>
  <c r="L35" i="62"/>
  <c r="N34" i="62"/>
  <c r="AH34" i="62" s="1"/>
  <c r="AJ34" i="62" s="1"/>
  <c r="L34" i="62"/>
  <c r="N33" i="62"/>
  <c r="L33" i="62"/>
  <c r="AJ32" i="62"/>
  <c r="N32" i="62"/>
  <c r="AH32" i="62" s="1"/>
  <c r="AN32" i="62" s="1"/>
  <c r="L32" i="62"/>
  <c r="AH31" i="62"/>
  <c r="N31" i="62"/>
  <c r="P31" i="62" s="1"/>
  <c r="L31" i="62"/>
  <c r="P30" i="62"/>
  <c r="R30" i="62" s="1"/>
  <c r="N30" i="62"/>
  <c r="AH30" i="62" s="1"/>
  <c r="AJ30" i="62" s="1"/>
  <c r="L30" i="62"/>
  <c r="N29" i="62"/>
  <c r="L29" i="62"/>
  <c r="N28" i="62"/>
  <c r="AH28" i="62" s="1"/>
  <c r="AN28" i="62" s="1"/>
  <c r="L28" i="62"/>
  <c r="N27" i="62"/>
  <c r="AH27" i="62" s="1"/>
  <c r="L27" i="62"/>
  <c r="N26" i="62"/>
  <c r="AH26" i="62" s="1"/>
  <c r="AJ26" i="62" s="1"/>
  <c r="L26" i="62"/>
  <c r="N25" i="62"/>
  <c r="L25" i="62"/>
  <c r="N24" i="62"/>
  <c r="AH24" i="62" s="1"/>
  <c r="AN24" i="62" s="1"/>
  <c r="L24" i="62"/>
  <c r="N23" i="62"/>
  <c r="AH23" i="62" s="1"/>
  <c r="L23" i="62"/>
  <c r="N22" i="62"/>
  <c r="AH22" i="62" s="1"/>
  <c r="AJ22" i="62" s="1"/>
  <c r="L22" i="62"/>
  <c r="N21" i="62"/>
  <c r="P21" i="62" s="1"/>
  <c r="L21" i="62"/>
  <c r="AN20" i="62"/>
  <c r="P20" i="62"/>
  <c r="R20" i="62" s="1"/>
  <c r="N20" i="62"/>
  <c r="AH20" i="62" s="1"/>
  <c r="AJ20" i="62" s="1"/>
  <c r="L20" i="62"/>
  <c r="N19" i="62"/>
  <c r="L19" i="62"/>
  <c r="N18" i="62"/>
  <c r="AH18" i="62" s="1"/>
  <c r="L18" i="62"/>
  <c r="N17" i="62"/>
  <c r="L17" i="62"/>
  <c r="AH16" i="62"/>
  <c r="AN16" i="62" s="1"/>
  <c r="P16" i="62"/>
  <c r="R16" i="62" s="1"/>
  <c r="N16" i="62"/>
  <c r="L16" i="62"/>
  <c r="N15" i="62"/>
  <c r="AH15" i="62" s="1"/>
  <c r="AJ15" i="62" s="1"/>
  <c r="L15" i="62"/>
  <c r="N14" i="62"/>
  <c r="AH14" i="62" s="1"/>
  <c r="L14" i="62"/>
  <c r="N13" i="62"/>
  <c r="L13" i="62"/>
  <c r="AH12" i="62"/>
  <c r="AN12" i="62" s="1"/>
  <c r="N12" i="62"/>
  <c r="L12" i="62"/>
  <c r="L7" i="62"/>
  <c r="J7" i="62"/>
  <c r="AN28" i="65" l="1"/>
  <c r="AV29" i="65" s="1"/>
  <c r="AR28" i="65" s="1"/>
  <c r="AN34" i="65"/>
  <c r="AV35" i="65" s="1"/>
  <c r="AR34" i="65" s="1"/>
  <c r="AN43" i="65"/>
  <c r="AV44" i="65" s="1"/>
  <c r="AR43" i="65" s="1"/>
  <c r="AN52" i="65"/>
  <c r="AV53" i="65" s="1"/>
  <c r="AR52" i="65" s="1"/>
  <c r="AN64" i="65"/>
  <c r="AV65" i="65" s="1"/>
  <c r="AR64" i="65" s="1"/>
  <c r="AN73" i="65"/>
  <c r="AV74" i="65" s="1"/>
  <c r="AR73" i="65" s="1"/>
  <c r="AN76" i="65"/>
  <c r="AV77" i="65" s="1"/>
  <c r="AR76" i="65" s="1"/>
  <c r="AN67" i="63"/>
  <c r="AV68" i="63" s="1"/>
  <c r="AR67" i="63" s="1"/>
  <c r="AN58" i="65"/>
  <c r="AV59" i="65" s="1"/>
  <c r="AR58" i="65" s="1"/>
  <c r="AN67" i="65"/>
  <c r="AV68" i="65" s="1"/>
  <c r="AR67" i="65" s="1"/>
  <c r="AN79" i="65"/>
  <c r="AV80" i="65" s="1"/>
  <c r="AR79" i="65" s="1"/>
  <c r="AN22" i="65"/>
  <c r="AV23" i="65" s="1"/>
  <c r="AN25" i="65"/>
  <c r="AV26" i="65" s="1"/>
  <c r="AR25" i="65" s="1"/>
  <c r="AN67" i="64"/>
  <c r="AV68" i="64" s="1"/>
  <c r="AR67" i="64" s="1"/>
  <c r="AN40" i="65"/>
  <c r="AV41" i="65" s="1"/>
  <c r="AR40" i="65" s="1"/>
  <c r="AN46" i="65"/>
  <c r="AV47" i="65" s="1"/>
  <c r="AR46" i="65" s="1"/>
  <c r="X52" i="62"/>
  <c r="T52" i="62"/>
  <c r="X36" i="62"/>
  <c r="T36" i="62"/>
  <c r="X20" i="62"/>
  <c r="T20" i="62"/>
  <c r="AN49" i="65"/>
  <c r="AV50" i="65" s="1"/>
  <c r="AR49" i="65" s="1"/>
  <c r="AN31" i="65"/>
  <c r="AV32" i="65" s="1"/>
  <c r="AR31" i="65" s="1"/>
  <c r="AN55" i="65"/>
  <c r="AV56" i="65" s="1"/>
  <c r="AR55" i="65" s="1"/>
  <c r="AJ12" i="62"/>
  <c r="P23" i="62"/>
  <c r="P24" i="62"/>
  <c r="P34" i="62"/>
  <c r="R34" i="62" s="1"/>
  <c r="P39" i="62"/>
  <c r="P40" i="62"/>
  <c r="P50" i="62"/>
  <c r="R50" i="62" s="1"/>
  <c r="P55" i="62"/>
  <c r="AN46" i="63"/>
  <c r="AV47" i="63" s="1"/>
  <c r="AR46" i="63" s="1"/>
  <c r="AN31" i="64"/>
  <c r="AV32" i="64" s="1"/>
  <c r="AR31" i="64" s="1"/>
  <c r="AN40" i="64"/>
  <c r="AV41" i="64" s="1"/>
  <c r="AR40" i="64" s="1"/>
  <c r="AN43" i="64"/>
  <c r="AV44" i="64" s="1"/>
  <c r="AR43" i="64" s="1"/>
  <c r="AN55" i="64"/>
  <c r="AV56" i="64" s="1"/>
  <c r="AR55" i="64" s="1"/>
  <c r="AN58" i="64"/>
  <c r="AV59" i="64" s="1"/>
  <c r="AR58" i="64" s="1"/>
  <c r="AN64" i="64"/>
  <c r="AV65" i="64" s="1"/>
  <c r="AR64" i="64" s="1"/>
  <c r="AN37" i="65"/>
  <c r="AV38" i="65" s="1"/>
  <c r="AR37" i="65" s="1"/>
  <c r="AN61" i="65"/>
  <c r="AV62" i="65" s="1"/>
  <c r="AR61" i="65" s="1"/>
  <c r="AN70" i="65"/>
  <c r="AV71" i="65" s="1"/>
  <c r="AR70" i="65" s="1"/>
  <c r="Z24" i="62"/>
  <c r="Z40" i="62"/>
  <c r="P14" i="62"/>
  <c r="AJ16" i="62"/>
  <c r="P22" i="62"/>
  <c r="R22" i="62" s="1"/>
  <c r="R24" i="62"/>
  <c r="AJ24" i="62"/>
  <c r="P27" i="62"/>
  <c r="P28" i="62"/>
  <c r="Z28" i="62" s="1"/>
  <c r="P38" i="62"/>
  <c r="R38" i="62" s="1"/>
  <c r="R40" i="62"/>
  <c r="AJ40" i="62"/>
  <c r="P43" i="62"/>
  <c r="P44" i="62"/>
  <c r="Z44" i="62" s="1"/>
  <c r="P54" i="62"/>
  <c r="R54" i="62" s="1"/>
  <c r="P12" i="62"/>
  <c r="R12" i="62" s="1"/>
  <c r="Z16" i="62"/>
  <c r="P18" i="62"/>
  <c r="Z20" i="62"/>
  <c r="P26" i="62"/>
  <c r="R26" i="62" s="1"/>
  <c r="R28" i="62"/>
  <c r="AJ28" i="62"/>
  <c r="P32" i="62"/>
  <c r="R32" i="62" s="1"/>
  <c r="Z36" i="62"/>
  <c r="P42" i="62"/>
  <c r="R42" i="62" s="1"/>
  <c r="R44" i="62"/>
  <c r="AJ44" i="62"/>
  <c r="P48" i="62"/>
  <c r="R48" i="62" s="1"/>
  <c r="Z52" i="62"/>
  <c r="AO73" i="65"/>
  <c r="AU74" i="65" s="1"/>
  <c r="AN49" i="64"/>
  <c r="AV50" i="64" s="1"/>
  <c r="AR49" i="64" s="1"/>
  <c r="AN34" i="64"/>
  <c r="AV35" i="64" s="1"/>
  <c r="AR34" i="64" s="1"/>
  <c r="AN79" i="64"/>
  <c r="AV80" i="64" s="1"/>
  <c r="AR79" i="64" s="1"/>
  <c r="AN14" i="65"/>
  <c r="AO14" i="65"/>
  <c r="AO13" i="65"/>
  <c r="AP13" i="65"/>
  <c r="P13" i="65"/>
  <c r="P14" i="65"/>
  <c r="P15" i="65"/>
  <c r="Y13" i="65"/>
  <c r="S14" i="65"/>
  <c r="AN15" i="65"/>
  <c r="M13" i="65"/>
  <c r="AK21" i="65"/>
  <c r="AK19" i="65"/>
  <c r="AM21" i="65"/>
  <c r="AL20" i="65"/>
  <c r="AR22" i="65"/>
  <c r="AM20" i="65"/>
  <c r="AK13" i="65"/>
  <c r="AQ13" i="65"/>
  <c r="F13" i="65"/>
  <c r="E14" i="65"/>
  <c r="V14" i="65"/>
  <c r="AP14" i="65"/>
  <c r="V15" i="65"/>
  <c r="AK20" i="65"/>
  <c r="AL21" i="65"/>
  <c r="AO25" i="65"/>
  <c r="AU26" i="65" s="1"/>
  <c r="AO31" i="65"/>
  <c r="AU32" i="65" s="1"/>
  <c r="AO37" i="65"/>
  <c r="AU38" i="65" s="1"/>
  <c r="AO43" i="65"/>
  <c r="AU44" i="65" s="1"/>
  <c r="AO49" i="65"/>
  <c r="AU50" i="65" s="1"/>
  <c r="AO55" i="65"/>
  <c r="AU56" i="65" s="1"/>
  <c r="AO61" i="65"/>
  <c r="AU62" i="65" s="1"/>
  <c r="AO67" i="65"/>
  <c r="AU68" i="65" s="1"/>
  <c r="J13" i="65"/>
  <c r="V13" i="65"/>
  <c r="F14" i="65"/>
  <c r="AQ14" i="65"/>
  <c r="E15" i="65"/>
  <c r="AH13" i="64"/>
  <c r="G13" i="64"/>
  <c r="AK13" i="64"/>
  <c r="J13" i="64"/>
  <c r="J15" i="64"/>
  <c r="AN25" i="64"/>
  <c r="AV26" i="64" s="1"/>
  <c r="AR25" i="64" s="1"/>
  <c r="AN46" i="64"/>
  <c r="AV47" i="64" s="1"/>
  <c r="AR46" i="64" s="1"/>
  <c r="AN73" i="64"/>
  <c r="AV74" i="64" s="1"/>
  <c r="AR73" i="64" s="1"/>
  <c r="M13" i="64"/>
  <c r="AH15" i="64"/>
  <c r="AN70" i="64"/>
  <c r="AV71" i="64" s="1"/>
  <c r="AR70" i="64" s="1"/>
  <c r="AN76" i="64"/>
  <c r="AV77" i="64" s="1"/>
  <c r="AR76" i="64" s="1"/>
  <c r="AK14" i="64"/>
  <c r="AN22" i="64"/>
  <c r="AV23" i="64" s="1"/>
  <c r="AR22" i="64" s="1"/>
  <c r="AN43" i="63"/>
  <c r="AV44" i="63" s="1"/>
  <c r="AR43" i="63" s="1"/>
  <c r="AN28" i="63"/>
  <c r="AV29" i="63" s="1"/>
  <c r="AR28" i="63" s="1"/>
  <c r="AN34" i="63"/>
  <c r="AV35" i="63" s="1"/>
  <c r="AR34" i="63" s="1"/>
  <c r="AN52" i="63"/>
  <c r="AV53" i="63" s="1"/>
  <c r="AR52" i="63" s="1"/>
  <c r="AN58" i="63"/>
  <c r="AV59" i="63" s="1"/>
  <c r="AR58" i="63" s="1"/>
  <c r="AN76" i="63"/>
  <c r="AV77" i="63" s="1"/>
  <c r="AR76" i="63" s="1"/>
  <c r="E13" i="63"/>
  <c r="AB13" i="63"/>
  <c r="F14" i="63"/>
  <c r="AS14" i="63"/>
  <c r="G13" i="63"/>
  <c r="G14" i="63"/>
  <c r="V15" i="63"/>
  <c r="AP13" i="63"/>
  <c r="Y14" i="63"/>
  <c r="AP15" i="63"/>
  <c r="V13" i="63"/>
  <c r="AR13" i="63"/>
  <c r="AQ14" i="63"/>
  <c r="AR15" i="63"/>
  <c r="AN18" i="62"/>
  <c r="AJ18" i="62"/>
  <c r="T12" i="62"/>
  <c r="X12" i="62"/>
  <c r="T16" i="62"/>
  <c r="X16" i="62"/>
  <c r="AF16" i="62"/>
  <c r="AB16" i="62"/>
  <c r="AN14" i="62"/>
  <c r="AJ14" i="62"/>
  <c r="AH13" i="62"/>
  <c r="P15" i="62"/>
  <c r="Z15" i="62" s="1"/>
  <c r="AH17" i="62"/>
  <c r="P19" i="62"/>
  <c r="Z19" i="62" s="1"/>
  <c r="X22" i="62"/>
  <c r="T22" i="62"/>
  <c r="X26" i="62"/>
  <c r="T26" i="62"/>
  <c r="X30" i="62"/>
  <c r="T30" i="62"/>
  <c r="X34" i="62"/>
  <c r="T34" i="62"/>
  <c r="X38" i="62"/>
  <c r="T38" i="62"/>
  <c r="X42" i="62"/>
  <c r="T42" i="62"/>
  <c r="X46" i="62"/>
  <c r="T46" i="62"/>
  <c r="X50" i="62"/>
  <c r="T50" i="62"/>
  <c r="X54" i="62"/>
  <c r="T54" i="62"/>
  <c r="AO76" i="63"/>
  <c r="AU77" i="63" s="1"/>
  <c r="AO52" i="63"/>
  <c r="AU53" i="63" s="1"/>
  <c r="AO28" i="63"/>
  <c r="AU29" i="63" s="1"/>
  <c r="AM21" i="63"/>
  <c r="AL20" i="63"/>
  <c r="AO46" i="63"/>
  <c r="AU47" i="63" s="1"/>
  <c r="AM20" i="63"/>
  <c r="AK20" i="63"/>
  <c r="AO34" i="63"/>
  <c r="AU35" i="63" s="1"/>
  <c r="AO58" i="63"/>
  <c r="AU59" i="63" s="1"/>
  <c r="AO43" i="63"/>
  <c r="AU44" i="63" s="1"/>
  <c r="AL21" i="63"/>
  <c r="AO67" i="63"/>
  <c r="AU68" i="63" s="1"/>
  <c r="AK21" i="63"/>
  <c r="AK19" i="63"/>
  <c r="P15" i="63"/>
  <c r="S13" i="63"/>
  <c r="S14" i="63"/>
  <c r="P14" i="63"/>
  <c r="AN15" i="63"/>
  <c r="AO14" i="63"/>
  <c r="AN13" i="63"/>
  <c r="AN14" i="63"/>
  <c r="AO13" i="63"/>
  <c r="Z14" i="62"/>
  <c r="R15" i="62"/>
  <c r="Z18" i="62"/>
  <c r="R19" i="62"/>
  <c r="AH19" i="62"/>
  <c r="Z21" i="62"/>
  <c r="Z22" i="62"/>
  <c r="AH25" i="62"/>
  <c r="P25" i="62"/>
  <c r="R25" i="62" s="1"/>
  <c r="Z26" i="62"/>
  <c r="AH29" i="62"/>
  <c r="P29" i="62"/>
  <c r="R29" i="62" s="1"/>
  <c r="Z30" i="62"/>
  <c r="AH33" i="62"/>
  <c r="P33" i="62"/>
  <c r="R33" i="62" s="1"/>
  <c r="Z34" i="62"/>
  <c r="AH37" i="62"/>
  <c r="P37" i="62"/>
  <c r="R37" i="62" s="1"/>
  <c r="Z38" i="62"/>
  <c r="AH41" i="62"/>
  <c r="P41" i="62"/>
  <c r="R41" i="62" s="1"/>
  <c r="Z42" i="62"/>
  <c r="AH45" i="62"/>
  <c r="P45" i="62"/>
  <c r="R45" i="62" s="1"/>
  <c r="Z46" i="62"/>
  <c r="AH49" i="62"/>
  <c r="P49" i="62"/>
  <c r="R49" i="62" s="1"/>
  <c r="Z50" i="62"/>
  <c r="AH53" i="62"/>
  <c r="P53" i="62"/>
  <c r="R53" i="62" s="1"/>
  <c r="Z54" i="62"/>
  <c r="R14" i="62"/>
  <c r="AN15" i="62"/>
  <c r="R18" i="62"/>
  <c r="AQ20" i="62"/>
  <c r="AP20" i="62"/>
  <c r="AN22" i="62"/>
  <c r="AN26" i="62"/>
  <c r="AN30" i="62"/>
  <c r="AN34" i="62"/>
  <c r="AQ36" i="62"/>
  <c r="AP36" i="62"/>
  <c r="AN38" i="62"/>
  <c r="AN42" i="62"/>
  <c r="AN46" i="62"/>
  <c r="AN50" i="62"/>
  <c r="AQ52" i="62"/>
  <c r="AP52" i="62"/>
  <c r="AN54" i="62"/>
  <c r="J14" i="63"/>
  <c r="M14" i="63"/>
  <c r="M13" i="63"/>
  <c r="J15" i="63"/>
  <c r="AH14" i="63"/>
  <c r="AH15" i="63"/>
  <c r="AK13" i="63"/>
  <c r="AH13" i="63"/>
  <c r="AK14" i="63"/>
  <c r="P13" i="63"/>
  <c r="Z13" i="62"/>
  <c r="P13" i="62"/>
  <c r="R13" i="62" s="1"/>
  <c r="Z17" i="62"/>
  <c r="P17" i="62"/>
  <c r="R17" i="62" s="1"/>
  <c r="R21" i="62"/>
  <c r="AH21" i="62"/>
  <c r="AN23" i="62"/>
  <c r="AJ23" i="62"/>
  <c r="AN27" i="62"/>
  <c r="AJ27" i="62"/>
  <c r="AN31" i="62"/>
  <c r="AJ31" i="62"/>
  <c r="AN35" i="62"/>
  <c r="AJ35" i="62"/>
  <c r="AN39" i="62"/>
  <c r="AJ39" i="62"/>
  <c r="AN43" i="62"/>
  <c r="AJ43" i="62"/>
  <c r="AN47" i="62"/>
  <c r="AJ47" i="62"/>
  <c r="AN51" i="62"/>
  <c r="AJ51" i="62"/>
  <c r="AN55" i="62"/>
  <c r="AJ55" i="62"/>
  <c r="AO64" i="64"/>
  <c r="AU65" i="64" s="1"/>
  <c r="AO40" i="64"/>
  <c r="AU41" i="64" s="1"/>
  <c r="AM21" i="64"/>
  <c r="AL20" i="64"/>
  <c r="AK21" i="64"/>
  <c r="AK20" i="64"/>
  <c r="AO67" i="64"/>
  <c r="AU68" i="64" s="1"/>
  <c r="AO58" i="64"/>
  <c r="AU59" i="64" s="1"/>
  <c r="AO49" i="64"/>
  <c r="AU50" i="64" s="1"/>
  <c r="AO43" i="64"/>
  <c r="AU44" i="64" s="1"/>
  <c r="AO34" i="64"/>
  <c r="AU35" i="64" s="1"/>
  <c r="AO25" i="64"/>
  <c r="AU26" i="64" s="1"/>
  <c r="AL21" i="64"/>
  <c r="AK19" i="64"/>
  <c r="AO31" i="64"/>
  <c r="AU32" i="64" s="1"/>
  <c r="AO22" i="64"/>
  <c r="AU23" i="64" s="1"/>
  <c r="AO55" i="64"/>
  <c r="AU56" i="64" s="1"/>
  <c r="AO46" i="64"/>
  <c r="AU47" i="64" s="1"/>
  <c r="AM20" i="64"/>
  <c r="AO79" i="64"/>
  <c r="AU80" i="64" s="1"/>
  <c r="P15" i="64"/>
  <c r="S13" i="64"/>
  <c r="S14" i="64"/>
  <c r="P14" i="64"/>
  <c r="AN15" i="64"/>
  <c r="AO14" i="64"/>
  <c r="AN14" i="64"/>
  <c r="AO13" i="64"/>
  <c r="AN22" i="63"/>
  <c r="AV23" i="63" s="1"/>
  <c r="AR22" i="63" s="1"/>
  <c r="AN64" i="63"/>
  <c r="AV65" i="63" s="1"/>
  <c r="AR64" i="63" s="1"/>
  <c r="AN73" i="63"/>
  <c r="AV74" i="63" s="1"/>
  <c r="AR73" i="63" s="1"/>
  <c r="AN79" i="63"/>
  <c r="AV80" i="63" s="1"/>
  <c r="AR79" i="63" s="1"/>
  <c r="E14" i="64"/>
  <c r="E15" i="64"/>
  <c r="F14" i="64"/>
  <c r="E13" i="64"/>
  <c r="V14" i="64"/>
  <c r="V13" i="64"/>
  <c r="V15" i="64"/>
  <c r="Y14" i="64"/>
  <c r="AP14" i="64"/>
  <c r="AP15" i="64"/>
  <c r="AP13" i="64"/>
  <c r="AQ14" i="64"/>
  <c r="AQ13" i="64"/>
  <c r="AN40" i="63"/>
  <c r="AV41" i="63" s="1"/>
  <c r="AR40" i="63" s="1"/>
  <c r="AN49" i="63"/>
  <c r="AV50" i="63" s="1"/>
  <c r="AR49" i="63" s="1"/>
  <c r="AN55" i="63"/>
  <c r="AV56" i="63" s="1"/>
  <c r="AR55" i="63" s="1"/>
  <c r="R23" i="62"/>
  <c r="Z23" i="62"/>
  <c r="R27" i="62"/>
  <c r="Z27" i="62"/>
  <c r="R31" i="62"/>
  <c r="Z31" i="62"/>
  <c r="R35" i="62"/>
  <c r="Z35" i="62"/>
  <c r="R39" i="62"/>
  <c r="Z39" i="62"/>
  <c r="R43" i="62"/>
  <c r="Z43" i="62"/>
  <c r="R47" i="62"/>
  <c r="Z47" i="62"/>
  <c r="R51" i="62"/>
  <c r="Z51" i="62"/>
  <c r="R55" i="62"/>
  <c r="Z55" i="62"/>
  <c r="AB15" i="63"/>
  <c r="AB14" i="63"/>
  <c r="H13" i="63"/>
  <c r="AS13" i="63"/>
  <c r="H14" i="63"/>
  <c r="AE14" i="63"/>
  <c r="AN25" i="63"/>
  <c r="AV26" i="63" s="1"/>
  <c r="AR25" i="63" s="1"/>
  <c r="AN31" i="63"/>
  <c r="AV32" i="63" s="1"/>
  <c r="AR31" i="63" s="1"/>
  <c r="AN70" i="63"/>
  <c r="AV71" i="63" s="1"/>
  <c r="AR70" i="63" s="1"/>
  <c r="F13" i="64"/>
  <c r="P13" i="64"/>
  <c r="AN13" i="64"/>
  <c r="F13" i="63"/>
  <c r="Y13" i="63"/>
  <c r="AQ13" i="63"/>
  <c r="E14" i="63"/>
  <c r="AN37" i="63"/>
  <c r="AV38" i="63" s="1"/>
  <c r="AR37" i="63" s="1"/>
  <c r="AN61" i="63"/>
  <c r="AV62" i="63" s="1"/>
  <c r="AR61" i="63" s="1"/>
  <c r="H14" i="64"/>
  <c r="H13" i="64"/>
  <c r="AB15" i="64"/>
  <c r="AB14" i="64"/>
  <c r="AE13" i="64"/>
  <c r="AR14" i="64"/>
  <c r="AR15" i="64"/>
  <c r="AS14" i="64"/>
  <c r="AS13" i="64"/>
  <c r="AB13" i="64"/>
  <c r="AN52" i="64"/>
  <c r="AV53" i="64" s="1"/>
  <c r="AR52" i="64" s="1"/>
  <c r="G15" i="64"/>
  <c r="AN28" i="64"/>
  <c r="AV29" i="64" s="1"/>
  <c r="AR28" i="64" s="1"/>
  <c r="M14" i="64"/>
  <c r="H14" i="65"/>
  <c r="G15" i="65"/>
  <c r="G14" i="65"/>
  <c r="H13" i="65"/>
  <c r="AE14" i="65"/>
  <c r="AB15" i="65"/>
  <c r="AB14" i="65"/>
  <c r="AE13" i="65"/>
  <c r="AB13" i="65"/>
  <c r="AS14" i="65"/>
  <c r="AR15" i="65"/>
  <c r="AR14" i="65"/>
  <c r="AS13" i="65"/>
  <c r="AR13" i="65"/>
  <c r="AN37" i="64"/>
  <c r="AV38" i="64" s="1"/>
  <c r="AR37" i="64" s="1"/>
  <c r="AN61" i="64"/>
  <c r="AV62" i="64" s="1"/>
  <c r="AR61" i="64" s="1"/>
  <c r="M14" i="65"/>
  <c r="AK14" i="65"/>
  <c r="AO22" i="65"/>
  <c r="AU23" i="65" s="1"/>
  <c r="AO34" i="65"/>
  <c r="AU35" i="65" s="1"/>
  <c r="AO46" i="65"/>
  <c r="AU47" i="65" s="1"/>
  <c r="AO58" i="65"/>
  <c r="AU59" i="65" s="1"/>
  <c r="AO70" i="65"/>
  <c r="AU71" i="65" s="1"/>
  <c r="AH13" i="65"/>
  <c r="J15" i="65"/>
  <c r="AH15" i="65"/>
  <c r="AO79" i="65"/>
  <c r="AU80" i="65" s="1"/>
  <c r="AO28" i="65"/>
  <c r="AU29" i="65" s="1"/>
  <c r="AO40" i="65"/>
  <c r="AU41" i="65" s="1"/>
  <c r="AO52" i="65"/>
  <c r="AU53" i="65" s="1"/>
  <c r="AO64" i="65"/>
  <c r="AU65" i="65" s="1"/>
  <c r="AO76" i="65"/>
  <c r="AU77" i="65" s="1"/>
  <c r="AO73" i="64" l="1"/>
  <c r="AU74" i="64" s="1"/>
  <c r="AO76" i="64"/>
  <c r="AU77" i="64" s="1"/>
  <c r="C15" i="63"/>
  <c r="AB28" i="62"/>
  <c r="AF28" i="62"/>
  <c r="AB44" i="62"/>
  <c r="AF44" i="62"/>
  <c r="X48" i="62"/>
  <c r="T48" i="62"/>
  <c r="AB36" i="62"/>
  <c r="AF36" i="62"/>
  <c r="Z32" i="62"/>
  <c r="X24" i="62"/>
  <c r="T24" i="62"/>
  <c r="Z12" i="62"/>
  <c r="X32" i="62"/>
  <c r="T32" i="62"/>
  <c r="AB20" i="62"/>
  <c r="AF20" i="62"/>
  <c r="AB40" i="62"/>
  <c r="AF40" i="62"/>
  <c r="X44" i="62"/>
  <c r="T44" i="62"/>
  <c r="Z48" i="62"/>
  <c r="X40" i="62"/>
  <c r="T40" i="62"/>
  <c r="AB24" i="62"/>
  <c r="AF24" i="62"/>
  <c r="AB52" i="62"/>
  <c r="AF52" i="62"/>
  <c r="X28" i="62"/>
  <c r="T28" i="62"/>
  <c r="AO70" i="64"/>
  <c r="AU71" i="64" s="1"/>
  <c r="C14" i="65"/>
  <c r="C15" i="65"/>
  <c r="C13" i="63"/>
  <c r="C14" i="63"/>
  <c r="X13" i="62"/>
  <c r="T13" i="62"/>
  <c r="T41" i="62"/>
  <c r="X41" i="62"/>
  <c r="T25" i="62"/>
  <c r="X25" i="62"/>
  <c r="T45" i="62"/>
  <c r="X45" i="62"/>
  <c r="T29" i="62"/>
  <c r="X29" i="62"/>
  <c r="X17" i="62"/>
  <c r="T17" i="62"/>
  <c r="T49" i="62"/>
  <c r="X49" i="62"/>
  <c r="T33" i="62"/>
  <c r="X33" i="62"/>
  <c r="AF15" i="62"/>
  <c r="AB15" i="62"/>
  <c r="T53" i="62"/>
  <c r="X53" i="62"/>
  <c r="T37" i="62"/>
  <c r="X37" i="62"/>
  <c r="AB51" i="62"/>
  <c r="AF51" i="62"/>
  <c r="AB43" i="62"/>
  <c r="AF43" i="62"/>
  <c r="AB35" i="62"/>
  <c r="AF35" i="62"/>
  <c r="AB27" i="62"/>
  <c r="AF27" i="62"/>
  <c r="C14" i="64"/>
  <c r="AO28" i="64"/>
  <c r="AU29" i="64" s="1"/>
  <c r="T21" i="62"/>
  <c r="X21" i="62"/>
  <c r="AB13" i="62"/>
  <c r="AF13" i="62"/>
  <c r="Z53" i="62"/>
  <c r="Z49" i="62"/>
  <c r="Z45" i="62"/>
  <c r="Z41" i="62"/>
  <c r="Z37" i="62"/>
  <c r="Z33" i="62"/>
  <c r="Z29" i="62"/>
  <c r="Z25" i="62"/>
  <c r="T14" i="62"/>
  <c r="X14" i="62"/>
  <c r="T19" i="62"/>
  <c r="X19" i="62"/>
  <c r="AO25" i="63"/>
  <c r="AU26" i="63" s="1"/>
  <c r="AO37" i="63"/>
  <c r="AU38" i="63" s="1"/>
  <c r="AO70" i="63"/>
  <c r="AU71" i="63" s="1"/>
  <c r="AQ50" i="62"/>
  <c r="AP50" i="62"/>
  <c r="AQ42" i="62"/>
  <c r="AP42" i="62"/>
  <c r="AQ34" i="62"/>
  <c r="AP34" i="62"/>
  <c r="AQ26" i="62"/>
  <c r="AP26" i="62"/>
  <c r="AB19" i="62"/>
  <c r="AF19" i="62"/>
  <c r="AJ13" i="62"/>
  <c r="AN13" i="62"/>
  <c r="AP12" i="62"/>
  <c r="AQ12" i="62"/>
  <c r="X51" i="62"/>
  <c r="T51" i="62"/>
  <c r="X43" i="62"/>
  <c r="T43" i="62"/>
  <c r="X35" i="62"/>
  <c r="T35" i="62"/>
  <c r="X27" i="62"/>
  <c r="T27" i="62"/>
  <c r="C13" i="64"/>
  <c r="AO61" i="64"/>
  <c r="AU62" i="64" s="1"/>
  <c r="AF54" i="62"/>
  <c r="AB54" i="62"/>
  <c r="AF50" i="62"/>
  <c r="AB50" i="62"/>
  <c r="AF46" i="62"/>
  <c r="AB46" i="62"/>
  <c r="AF42" i="62"/>
  <c r="AB42" i="62"/>
  <c r="AF38" i="62"/>
  <c r="AB38" i="62"/>
  <c r="AF34" i="62"/>
  <c r="AB34" i="62"/>
  <c r="AF30" i="62"/>
  <c r="AB30" i="62"/>
  <c r="AF26" i="62"/>
  <c r="AB26" i="62"/>
  <c r="AF22" i="62"/>
  <c r="AB22" i="62"/>
  <c r="AF18" i="62"/>
  <c r="AB18" i="62"/>
  <c r="AO79" i="63"/>
  <c r="AU80" i="63" s="1"/>
  <c r="AO40" i="63"/>
  <c r="AU41" i="63" s="1"/>
  <c r="AJ17" i="62"/>
  <c r="AN17" i="62"/>
  <c r="AL17" i="65"/>
  <c r="AH17" i="65"/>
  <c r="AD17" i="65"/>
  <c r="Z17" i="65"/>
  <c r="V17" i="65"/>
  <c r="R17" i="65"/>
  <c r="N17" i="65"/>
  <c r="J17" i="65"/>
  <c r="AK17" i="65"/>
  <c r="AG17" i="65"/>
  <c r="AC17" i="65"/>
  <c r="Y17" i="65"/>
  <c r="U17" i="65"/>
  <c r="Q17" i="65"/>
  <c r="M17" i="65"/>
  <c r="I17" i="65"/>
  <c r="AJ17" i="65"/>
  <c r="AF17" i="65"/>
  <c r="AB17" i="65"/>
  <c r="X17" i="65"/>
  <c r="T17" i="65"/>
  <c r="P17" i="65"/>
  <c r="L17" i="65"/>
  <c r="AM17" i="65"/>
  <c r="AI17" i="65"/>
  <c r="AE17" i="65"/>
  <c r="AA17" i="65"/>
  <c r="W17" i="65"/>
  <c r="S17" i="65"/>
  <c r="O17" i="65"/>
  <c r="K17" i="65"/>
  <c r="AB55" i="62"/>
  <c r="AF55" i="62"/>
  <c r="AB47" i="62"/>
  <c r="AF47" i="62"/>
  <c r="AB39" i="62"/>
  <c r="AF39" i="62"/>
  <c r="AB31" i="62"/>
  <c r="AF31" i="62"/>
  <c r="AB23" i="62"/>
  <c r="AF23" i="62"/>
  <c r="AO37" i="64"/>
  <c r="AU38" i="64" s="1"/>
  <c r="AO52" i="64"/>
  <c r="AU53" i="64" s="1"/>
  <c r="AB17" i="62"/>
  <c r="AF17" i="62"/>
  <c r="T18" i="62"/>
  <c r="X18" i="62"/>
  <c r="AB21" i="62"/>
  <c r="AF21" i="62"/>
  <c r="T15" i="62"/>
  <c r="X15" i="62"/>
  <c r="AO49" i="63"/>
  <c r="AU50" i="63" s="1"/>
  <c r="AO22" i="63"/>
  <c r="AU23" i="63" s="1"/>
  <c r="AO55" i="63"/>
  <c r="AU56" i="63" s="1"/>
  <c r="AQ54" i="62"/>
  <c r="AP54" i="62"/>
  <c r="AQ46" i="62"/>
  <c r="AP46" i="62"/>
  <c r="AQ38" i="62"/>
  <c r="AP38" i="62"/>
  <c r="AQ30" i="62"/>
  <c r="AP30" i="62"/>
  <c r="AQ22" i="62"/>
  <c r="AP22" i="62"/>
  <c r="AP16" i="62"/>
  <c r="AQ16" i="62"/>
  <c r="C13" i="65"/>
  <c r="AL17" i="64"/>
  <c r="AH17" i="64"/>
  <c r="AD17" i="64"/>
  <c r="Z17" i="64"/>
  <c r="V17" i="64"/>
  <c r="R17" i="64"/>
  <c r="N17" i="64"/>
  <c r="J17" i="64"/>
  <c r="AM17" i="64"/>
  <c r="AG17" i="64"/>
  <c r="AB17" i="64"/>
  <c r="W17" i="64"/>
  <c r="Q17" i="64"/>
  <c r="L17" i="64"/>
  <c r="AJ17" i="64"/>
  <c r="AE17" i="64"/>
  <c r="Y17" i="64"/>
  <c r="T17" i="64"/>
  <c r="O17" i="64"/>
  <c r="I17" i="64"/>
  <c r="AI17" i="64"/>
  <c r="AC17" i="64"/>
  <c r="X17" i="64"/>
  <c r="S17" i="64"/>
  <c r="M17" i="64"/>
  <c r="AA17" i="64"/>
  <c r="U17" i="64"/>
  <c r="AK17" i="64"/>
  <c r="P17" i="64"/>
  <c r="AF17" i="64"/>
  <c r="K17" i="64"/>
  <c r="AL17" i="63"/>
  <c r="AH17" i="63"/>
  <c r="AD17" i="63"/>
  <c r="Z17" i="63"/>
  <c r="V17" i="63"/>
  <c r="R17" i="63"/>
  <c r="N17" i="63"/>
  <c r="J17" i="63"/>
  <c r="AK17" i="63"/>
  <c r="AF17" i="63"/>
  <c r="AA17" i="63"/>
  <c r="U17" i="63"/>
  <c r="P17" i="63"/>
  <c r="K17" i="63"/>
  <c r="AJ17" i="63"/>
  <c r="AE17" i="63"/>
  <c r="Y17" i="63"/>
  <c r="T17" i="63"/>
  <c r="O17" i="63"/>
  <c r="I17" i="63"/>
  <c r="AM17" i="63"/>
  <c r="AB17" i="63"/>
  <c r="Q17" i="63"/>
  <c r="AI17" i="63"/>
  <c r="X17" i="63"/>
  <c r="M17" i="63"/>
  <c r="AG17" i="63"/>
  <c r="W17" i="63"/>
  <c r="L17" i="63"/>
  <c r="AC17" i="63"/>
  <c r="S17" i="63"/>
  <c r="X55" i="62"/>
  <c r="T55" i="62"/>
  <c r="X47" i="62"/>
  <c r="T47" i="62"/>
  <c r="X39" i="62"/>
  <c r="T39" i="62"/>
  <c r="X31" i="62"/>
  <c r="T31" i="62"/>
  <c r="X23" i="62"/>
  <c r="T23" i="62"/>
  <c r="C15" i="64"/>
  <c r="AN21" i="62"/>
  <c r="AJ21" i="62"/>
  <c r="AN53" i="62"/>
  <c r="AJ53" i="62"/>
  <c r="AN49" i="62"/>
  <c r="AJ49" i="62"/>
  <c r="AN45" i="62"/>
  <c r="AJ45" i="62"/>
  <c r="AN41" i="62"/>
  <c r="AJ41" i="62"/>
  <c r="AN37" i="62"/>
  <c r="AJ37" i="62"/>
  <c r="AN33" i="62"/>
  <c r="AJ33" i="62"/>
  <c r="AN29" i="62"/>
  <c r="AJ29" i="62"/>
  <c r="AN25" i="62"/>
  <c r="AJ25" i="62"/>
  <c r="AN19" i="62"/>
  <c r="AJ19" i="62"/>
  <c r="AF14" i="62"/>
  <c r="AB14" i="62"/>
  <c r="AO73" i="63"/>
  <c r="AU74" i="63" s="1"/>
  <c r="AO31" i="63"/>
  <c r="AU32" i="63" s="1"/>
  <c r="AO61" i="63"/>
  <c r="AU62" i="63" s="1"/>
  <c r="AO64" i="63"/>
  <c r="AU65" i="63" s="1"/>
  <c r="AQ28" i="62" l="1"/>
  <c r="AP28" i="62"/>
  <c r="AF12" i="62"/>
  <c r="AB12" i="62"/>
  <c r="AQ44" i="62"/>
  <c r="AP44" i="62"/>
  <c r="AQ40" i="62"/>
  <c r="AP40" i="62"/>
  <c r="AQ24" i="62"/>
  <c r="AP24" i="62"/>
  <c r="AB48" i="62"/>
  <c r="AF48" i="62"/>
  <c r="AQ32" i="62"/>
  <c r="AP32" i="62"/>
  <c r="AB32" i="62"/>
  <c r="AF32" i="62"/>
  <c r="AQ48" i="62"/>
  <c r="AP48" i="62"/>
  <c r="AP27" i="62"/>
  <c r="AQ27" i="62"/>
  <c r="AP43" i="62"/>
  <c r="AQ43" i="62"/>
  <c r="AP19" i="62"/>
  <c r="AQ19" i="62"/>
  <c r="AB25" i="62"/>
  <c r="AF25" i="62"/>
  <c r="AB41" i="62"/>
  <c r="AF41" i="62"/>
  <c r="AQ53" i="62"/>
  <c r="AP53" i="62"/>
  <c r="AQ33" i="62"/>
  <c r="AP33" i="62"/>
  <c r="AQ45" i="62"/>
  <c r="AP45" i="62"/>
  <c r="AQ41" i="62"/>
  <c r="AP41" i="62"/>
  <c r="AP31" i="62"/>
  <c r="AQ31" i="62"/>
  <c r="AP47" i="62"/>
  <c r="AQ47" i="62"/>
  <c r="AB29" i="62"/>
  <c r="AF29" i="62"/>
  <c r="AB45" i="62"/>
  <c r="AF45" i="62"/>
  <c r="AP17" i="62"/>
  <c r="AQ17" i="62"/>
  <c r="AQ15" i="62"/>
  <c r="AP15" i="62"/>
  <c r="AP18" i="62"/>
  <c r="AQ18" i="62"/>
  <c r="AP35" i="62"/>
  <c r="AQ35" i="62"/>
  <c r="AP51" i="62"/>
  <c r="AQ51" i="62"/>
  <c r="AP14" i="62"/>
  <c r="AQ14" i="62"/>
  <c r="AB33" i="62"/>
  <c r="AF33" i="62"/>
  <c r="AB49" i="62"/>
  <c r="AF49" i="62"/>
  <c r="AQ21" i="62"/>
  <c r="AP21" i="62"/>
  <c r="AQ37" i="62"/>
  <c r="AP37" i="62"/>
  <c r="AQ49" i="62"/>
  <c r="AP49" i="62"/>
  <c r="AQ29" i="62"/>
  <c r="AP29" i="62"/>
  <c r="AQ25" i="62"/>
  <c r="AP25" i="62"/>
  <c r="AP23" i="62"/>
  <c r="AQ23" i="62"/>
  <c r="AP39" i="62"/>
  <c r="AQ39" i="62"/>
  <c r="AP55" i="62"/>
  <c r="AQ55" i="62"/>
  <c r="AB37" i="62"/>
  <c r="AF37" i="62"/>
  <c r="AB53" i="62"/>
  <c r="AF53" i="62"/>
  <c r="AP13" i="62"/>
  <c r="AQ13" i="62"/>
  <c r="G5" i="51" l="1"/>
  <c r="G6" i="51"/>
  <c r="G7" i="51"/>
  <c r="G8" i="51"/>
  <c r="G9" i="51"/>
  <c r="G10" i="51"/>
  <c r="G4" i="51"/>
  <c r="L4" i="17" l="1"/>
  <c r="J4" i="17"/>
  <c r="H4" i="17"/>
  <c r="F4" i="17"/>
  <c r="C4" i="17"/>
  <c r="N4" i="17" s="1"/>
  <c r="M6" i="17" s="1"/>
  <c r="B4" i="17"/>
  <c r="E4" i="17"/>
  <c r="V8" i="17" l="1"/>
  <c r="E6" i="26" l="1"/>
  <c r="P4" i="23" l="1"/>
  <c r="R4" i="23" s="1"/>
  <c r="N4" i="23"/>
</calcChain>
</file>

<file path=xl/comments1.xml><?xml version="1.0" encoding="utf-8"?>
<comments xmlns="http://schemas.openxmlformats.org/spreadsheetml/2006/main">
  <authors>
    <author>堀畑</author>
  </authors>
  <commentList>
    <comment ref="AN2" authorId="0">
      <text>
        <r>
          <rPr>
            <b/>
            <sz val="9"/>
            <color indexed="81"/>
            <rFont val="ＭＳ Ｐゴシック"/>
            <family val="3"/>
            <charset val="128"/>
          </rPr>
          <t>はじめにサービスの種別を選択してください。</t>
        </r>
      </text>
    </comment>
  </commentList>
</comments>
</file>

<file path=xl/comments2.xml><?xml version="1.0" encoding="utf-8"?>
<comments xmlns="http://schemas.openxmlformats.org/spreadsheetml/2006/main">
  <authors>
    <author>堀畑</author>
  </authors>
  <commentList>
    <comment ref="AN2" authorId="0">
      <text>
        <r>
          <rPr>
            <b/>
            <sz val="9"/>
            <color indexed="81"/>
            <rFont val="ＭＳ Ｐゴシック"/>
            <family val="3"/>
            <charset val="128"/>
          </rPr>
          <t>はじめにサービスの種別を選択してください。</t>
        </r>
      </text>
    </comment>
  </commentList>
</comments>
</file>

<file path=xl/comments3.xml><?xml version="1.0" encoding="utf-8"?>
<comments xmlns="http://schemas.openxmlformats.org/spreadsheetml/2006/main">
  <authors>
    <author>堀畑</author>
  </authors>
  <commentList>
    <comment ref="AN2" authorId="0">
      <text>
        <r>
          <rPr>
            <b/>
            <sz val="9"/>
            <color indexed="81"/>
            <rFont val="ＭＳ Ｐゴシック"/>
            <family val="3"/>
            <charset val="128"/>
          </rPr>
          <t>はじめにサービスの種別を選択してください。</t>
        </r>
      </text>
    </comment>
  </commentList>
</comments>
</file>

<file path=xl/sharedStrings.xml><?xml version="1.0" encoding="utf-8"?>
<sst xmlns="http://schemas.openxmlformats.org/spreadsheetml/2006/main" count="2357" uniqueCount="603">
  <si>
    <t>苦情受付年月日</t>
    <rPh sb="0" eb="2">
      <t>クジョウ</t>
    </rPh>
    <rPh sb="2" eb="3">
      <t>ウ</t>
    </rPh>
    <rPh sb="3" eb="4">
      <t>ツ</t>
    </rPh>
    <rPh sb="4" eb="7">
      <t>ネンガッピ</t>
    </rPh>
    <phoneticPr fontId="3"/>
  </si>
  <si>
    <t>年　　月　　日</t>
    <rPh sb="0" eb="1">
      <t>ネン</t>
    </rPh>
    <rPh sb="3" eb="4">
      <t>ツキ</t>
    </rPh>
    <rPh sb="6" eb="7">
      <t>ニチ</t>
    </rPh>
    <phoneticPr fontId="3"/>
  </si>
  <si>
    <t>事故発生年月日</t>
    <rPh sb="0" eb="2">
      <t>ジコ</t>
    </rPh>
    <rPh sb="2" eb="4">
      <t>ハッセイ</t>
    </rPh>
    <rPh sb="4" eb="7">
      <t>ネンガッピ</t>
    </rPh>
    <phoneticPr fontId="3"/>
  </si>
  <si>
    <t>（１）　苦情処理の状況</t>
    <rPh sb="4" eb="6">
      <t>クジョウ</t>
    </rPh>
    <rPh sb="6" eb="8">
      <t>ショリ</t>
    </rPh>
    <rPh sb="9" eb="11">
      <t>ジョウキョウ</t>
    </rPh>
    <phoneticPr fontId="3"/>
  </si>
  <si>
    <t>（２）　事故発生時の対応状況</t>
    <rPh sb="4" eb="6">
      <t>ジコ</t>
    </rPh>
    <rPh sb="6" eb="8">
      <t>ハッセイ</t>
    </rPh>
    <rPh sb="8" eb="9">
      <t>ジ</t>
    </rPh>
    <rPh sb="10" eb="12">
      <t>タイオウ</t>
    </rPh>
    <rPh sb="12" eb="14">
      <t>ジョウキョウ</t>
    </rPh>
    <phoneticPr fontId="3"/>
  </si>
  <si>
    <t>事　故　等　の　内　容</t>
    <rPh sb="0" eb="1">
      <t>コト</t>
    </rPh>
    <rPh sb="2" eb="3">
      <t>ユエ</t>
    </rPh>
    <rPh sb="4" eb="5">
      <t>トウ</t>
    </rPh>
    <rPh sb="8" eb="9">
      <t>ナイ</t>
    </rPh>
    <rPh sb="10" eb="11">
      <t>カタチ</t>
    </rPh>
    <phoneticPr fontId="3"/>
  </si>
  <si>
    <t>苦　情　の　内　容</t>
    <rPh sb="0" eb="1">
      <t>ク</t>
    </rPh>
    <rPh sb="2" eb="3">
      <t>ジョウ</t>
    </rPh>
    <rPh sb="6" eb="7">
      <t>ナイ</t>
    </rPh>
    <rPh sb="8" eb="9">
      <t>カタチ</t>
    </rPh>
    <phoneticPr fontId="3"/>
  </si>
  <si>
    <t>事　故　等　へ　の　具　体　的　対　応</t>
    <rPh sb="0" eb="1">
      <t>コト</t>
    </rPh>
    <rPh sb="2" eb="3">
      <t>ユエ</t>
    </rPh>
    <rPh sb="4" eb="5">
      <t>トウ</t>
    </rPh>
    <rPh sb="10" eb="11">
      <t>グ</t>
    </rPh>
    <rPh sb="12" eb="13">
      <t>カラダ</t>
    </rPh>
    <rPh sb="14" eb="15">
      <t>マト</t>
    </rPh>
    <rPh sb="16" eb="17">
      <t>タイ</t>
    </rPh>
    <rPh sb="18" eb="19">
      <t>オウ</t>
    </rPh>
    <phoneticPr fontId="3"/>
  </si>
  <si>
    <t>苦　情　へ　の　具　体　的　対　応</t>
    <rPh sb="0" eb="1">
      <t>ク</t>
    </rPh>
    <rPh sb="2" eb="3">
      <t>ジョウ</t>
    </rPh>
    <rPh sb="8" eb="9">
      <t>グ</t>
    </rPh>
    <rPh sb="10" eb="11">
      <t>カラダ</t>
    </rPh>
    <rPh sb="12" eb="13">
      <t>マト</t>
    </rPh>
    <rPh sb="14" eb="15">
      <t>タイ</t>
    </rPh>
    <rPh sb="16" eb="17">
      <t>オウ</t>
    </rPh>
    <phoneticPr fontId="3"/>
  </si>
  <si>
    <t>年</t>
    <rPh sb="0" eb="1">
      <t>ネン</t>
    </rPh>
    <phoneticPr fontId="3"/>
  </si>
  <si>
    <t>区分１</t>
  </si>
  <si>
    <t>区分２</t>
  </si>
  <si>
    <t>区分３</t>
  </si>
  <si>
    <t>区分４</t>
  </si>
  <si>
    <t>区分５</t>
  </si>
  <si>
    <t>区分６</t>
  </si>
  <si>
    <t>利用者計</t>
  </si>
  <si>
    <t>人</t>
    <rPh sb="0" eb="1">
      <t>ニン</t>
    </rPh>
    <phoneticPr fontId="3"/>
  </si>
  <si>
    <t>区分なし</t>
    <rPh sb="0" eb="2">
      <t>クブン</t>
    </rPh>
    <phoneticPr fontId="3"/>
  </si>
  <si>
    <t>生活介護</t>
    <rPh sb="0" eb="2">
      <t>セイカツ</t>
    </rPh>
    <rPh sb="2" eb="4">
      <t>カイゴ</t>
    </rPh>
    <phoneticPr fontId="3"/>
  </si>
  <si>
    <t>平均障害程度区分</t>
    <rPh sb="0" eb="2">
      <t>ヘイキン</t>
    </rPh>
    <rPh sb="2" eb="4">
      <t>ショウガイ</t>
    </rPh>
    <rPh sb="4" eb="6">
      <t>テイド</t>
    </rPh>
    <rPh sb="6" eb="8">
      <t>クブン</t>
    </rPh>
    <phoneticPr fontId="3"/>
  </si>
  <si>
    <t>利用者氏名</t>
  </si>
  <si>
    <t>性別</t>
  </si>
  <si>
    <t>年齢</t>
  </si>
  <si>
    <t>障害
種別</t>
  </si>
  <si>
    <t>障害
支援
区分</t>
  </si>
  <si>
    <t>記載例</t>
  </si>
  <si>
    <t>男</t>
  </si>
  <si>
    <t>知的</t>
  </si>
  <si>
    <t>利用定員</t>
    <rPh sb="0" eb="2">
      <t>リヨウ</t>
    </rPh>
    <rPh sb="2" eb="4">
      <t>テイイン</t>
    </rPh>
    <phoneticPr fontId="3"/>
  </si>
  <si>
    <t>サービス種類</t>
    <rPh sb="4" eb="6">
      <t>シュルイ</t>
    </rPh>
    <phoneticPr fontId="3"/>
  </si>
  <si>
    <t>資料作成者</t>
    <rPh sb="0" eb="2">
      <t>シリョウ</t>
    </rPh>
    <rPh sb="2" eb="5">
      <t>サクセイシャ</t>
    </rPh>
    <phoneticPr fontId="3"/>
  </si>
  <si>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3"/>
  </si>
  <si>
    <t>（令和</t>
    <phoneticPr fontId="3"/>
  </si>
  <si>
    <t>月</t>
    <rPh sb="0" eb="1">
      <t>ガツ</t>
    </rPh>
    <phoneticPr fontId="3"/>
  </si>
  <si>
    <t>日現在）</t>
    <rPh sb="0" eb="1">
      <t>ニチ</t>
    </rPh>
    <rPh sb="1" eb="3">
      <t>ゲンザイ</t>
    </rPh>
    <phoneticPr fontId="3"/>
  </si>
  <si>
    <t>事業所・施設名</t>
    <rPh sb="0" eb="2">
      <t>ジギョウ</t>
    </rPh>
    <rPh sb="2" eb="3">
      <t>ショ</t>
    </rPh>
    <rPh sb="4" eb="6">
      <t>シセツ</t>
    </rPh>
    <rPh sb="6" eb="7">
      <t>メイ</t>
    </rPh>
    <phoneticPr fontId="3"/>
  </si>
  <si>
    <t>事業所番号</t>
    <rPh sb="0" eb="3">
      <t>ジギョウショ</t>
    </rPh>
    <rPh sb="3" eb="5">
      <t>バンゴウ</t>
    </rPh>
    <phoneticPr fontId="3"/>
  </si>
  <si>
    <t>事業所等所在地</t>
    <rPh sb="0" eb="2">
      <t>ジギョウ</t>
    </rPh>
    <rPh sb="2" eb="3">
      <t>ショ</t>
    </rPh>
    <rPh sb="3" eb="4">
      <t>トウ</t>
    </rPh>
    <rPh sb="4" eb="7">
      <t>ショザイチ</t>
    </rPh>
    <phoneticPr fontId="3"/>
  </si>
  <si>
    <t>〒     －</t>
    <phoneticPr fontId="3"/>
  </si>
  <si>
    <t>TEL</t>
    <phoneticPr fontId="3"/>
  </si>
  <si>
    <t>-</t>
    <phoneticPr fontId="3"/>
  </si>
  <si>
    <t>浜松市</t>
    <rPh sb="0" eb="3">
      <t>ハママツシ</t>
    </rPh>
    <phoneticPr fontId="3"/>
  </si>
  <si>
    <t>FAX</t>
    <phoneticPr fontId="3"/>
  </si>
  <si>
    <t>法人名</t>
    <rPh sb="0" eb="2">
      <t>ホウジン</t>
    </rPh>
    <rPh sb="2" eb="3">
      <t>メイ</t>
    </rPh>
    <phoneticPr fontId="3"/>
  </si>
  <si>
    <t>法人代表者</t>
    <phoneticPr fontId="3"/>
  </si>
  <si>
    <t>管理者</t>
    <phoneticPr fontId="3"/>
  </si>
  <si>
    <t>運営指導年月日</t>
    <rPh sb="4" eb="7">
      <t>ネンガッピ</t>
    </rPh>
    <phoneticPr fontId="3"/>
  </si>
  <si>
    <t xml:space="preserve">令和 </t>
    <rPh sb="0" eb="2">
      <t>レイワ</t>
    </rPh>
    <phoneticPr fontId="3"/>
  </si>
  <si>
    <t>日</t>
    <rPh sb="0" eb="1">
      <t>ニチ</t>
    </rPh>
    <phoneticPr fontId="3"/>
  </si>
  <si>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3"/>
  </si>
  <si>
    <t>契約者の数</t>
    <rPh sb="0" eb="3">
      <t>ケイヤクシャ</t>
    </rPh>
    <rPh sb="4" eb="5">
      <t>カズ</t>
    </rPh>
    <phoneticPr fontId="3"/>
  </si>
  <si>
    <t>左記サービスの
当初指定年月日</t>
    <rPh sb="0" eb="1">
      <t>ヒダリ</t>
    </rPh>
    <rPh sb="1" eb="2">
      <t>キ</t>
    </rPh>
    <rPh sb="8" eb="10">
      <t>トウショ</t>
    </rPh>
    <rPh sb="10" eb="12">
      <t>シテイ</t>
    </rPh>
    <rPh sb="12" eb="15">
      <t>ネンガッピ</t>
    </rPh>
    <phoneticPr fontId="3"/>
  </si>
  <si>
    <t xml:space="preserve">平成 </t>
    <rPh sb="0" eb="2">
      <t>ヘイセイ</t>
    </rPh>
    <phoneticPr fontId="3"/>
  </si>
  <si>
    <t>併設事業所</t>
    <rPh sb="0" eb="2">
      <t>ヘイセツ</t>
    </rPh>
    <rPh sb="2" eb="4">
      <t>ジギョウ</t>
    </rPh>
    <rPh sb="4" eb="5">
      <t>ショ</t>
    </rPh>
    <phoneticPr fontId="3"/>
  </si>
  <si>
    <t>バックアップ
施設等</t>
    <rPh sb="7" eb="10">
      <t>シセツトウ</t>
    </rPh>
    <phoneticPr fontId="3"/>
  </si>
  <si>
    <t>※事業所番号ごとに作成すること。</t>
    <rPh sb="1" eb="4">
      <t>ジギョウショ</t>
    </rPh>
    <rPh sb="4" eb="6">
      <t>バンゴウ</t>
    </rPh>
    <rPh sb="9" eb="11">
      <t>サクセイ</t>
    </rPh>
    <phoneticPr fontId="3"/>
  </si>
  <si>
    <t>部分のみ入力可能。</t>
    <rPh sb="0" eb="2">
      <t>ブブン</t>
    </rPh>
    <rPh sb="4" eb="6">
      <t>ニュウリョク</t>
    </rPh>
    <rPh sb="6" eb="8">
      <t>カノウ</t>
    </rPh>
    <phoneticPr fontId="3"/>
  </si>
  <si>
    <t>※以降、全シート共通</t>
    <phoneticPr fontId="3"/>
  </si>
  <si>
    <t>部分はプルダウンメニューから該当するものを選択すること。</t>
    <rPh sb="0" eb="2">
      <t>ブブン</t>
    </rPh>
    <rPh sb="14" eb="16">
      <t>ガイトウ</t>
    </rPh>
    <rPh sb="21" eb="23">
      <t>センタク</t>
    </rPh>
    <phoneticPr fontId="3"/>
  </si>
  <si>
    <t>●前回指導結果通知に基づく指導事項（助言指導を含む。）の改善状況</t>
  </si>
  <si>
    <t>日）</t>
    <rPh sb="0" eb="1">
      <t>ニチ</t>
    </rPh>
    <phoneticPr fontId="3"/>
  </si>
  <si>
    <t>指導事項</t>
    <rPh sb="0" eb="2">
      <t>シドウ</t>
    </rPh>
    <rPh sb="2" eb="4">
      <t>ジコウ</t>
    </rPh>
    <phoneticPr fontId="3"/>
  </si>
  <si>
    <t>改善措置状況</t>
    <rPh sb="0" eb="2">
      <t>カイゼン</t>
    </rPh>
    <rPh sb="2" eb="4">
      <t>ソチ</t>
    </rPh>
    <rPh sb="4" eb="6">
      <t>ジョウキョウ</t>
    </rPh>
    <phoneticPr fontId="3"/>
  </si>
  <si>
    <t>未改善の理由</t>
    <rPh sb="0" eb="1">
      <t>ミ</t>
    </rPh>
    <rPh sb="1" eb="3">
      <t>カイゼン</t>
    </rPh>
    <rPh sb="4" eb="6">
      <t>リユウ</t>
    </rPh>
    <phoneticPr fontId="3"/>
  </si>
  <si>
    <t>●市への質疑事項</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</si>
  <si>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</si>
  <si>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</si>
  <si>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</si>
  <si>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</si>
  <si>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</si>
  <si>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短期入所（空床型）</t>
    <rPh sb="0" eb="2">
      <t>タンキ</t>
    </rPh>
    <rPh sb="2" eb="4">
      <t>ニュウショ</t>
    </rPh>
    <rPh sb="5" eb="7">
      <t>クウショウ</t>
    </rPh>
    <rPh sb="7" eb="8">
      <t>ガタ</t>
    </rPh>
    <phoneticPr fontId="3"/>
  </si>
  <si>
    <t>短期入所（併設型）</t>
    <rPh sb="0" eb="2">
      <t>タンキ</t>
    </rPh>
    <rPh sb="2" eb="4">
      <t>ニュウショ</t>
    </rPh>
    <rPh sb="5" eb="7">
      <t>ヘイセツ</t>
    </rPh>
    <phoneticPr fontId="3"/>
  </si>
  <si>
    <t>短期入所（単独型）</t>
    <rPh sb="0" eb="2">
      <t>タンキ</t>
    </rPh>
    <rPh sb="2" eb="4">
      <t>ニュウショ</t>
    </rPh>
    <rPh sb="5" eb="7">
      <t>タンドク</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</si>
  <si>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</si>
  <si>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</si>
  <si>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2"/>
  </si>
  <si>
    <t>就労移行支援</t>
    <rPh sb="0" eb="2">
      <t>シュウロウ</t>
    </rPh>
    <rPh sb="2" eb="4">
      <t>イコウ</t>
    </rPh>
    <rPh sb="4" eb="6">
      <t>シエン</t>
    </rPh>
    <phoneticPr fontId="3"/>
  </si>
  <si>
    <t>就労継続支援Ａ型</t>
    <rPh sb="0" eb="2">
      <t>シュウロウ</t>
    </rPh>
    <rPh sb="2" eb="4">
      <t>ケイゾク</t>
    </rPh>
    <rPh sb="4" eb="6">
      <t>シエン</t>
    </rPh>
    <rPh sb="7" eb="8">
      <t>ガタ</t>
    </rPh>
    <phoneticPr fontId="3"/>
  </si>
  <si>
    <t>就労継続支援Ｂ型</t>
    <rPh sb="0" eb="2">
      <t>シュウロウ</t>
    </rPh>
    <rPh sb="2" eb="4">
      <t>ケイゾク</t>
    </rPh>
    <rPh sb="4" eb="6">
      <t>シエン</t>
    </rPh>
    <rPh sb="7" eb="8">
      <t>ガタ</t>
    </rPh>
    <phoneticPr fontId="3"/>
  </si>
  <si>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</si>
  <si>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</si>
  <si>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3"/>
  </si>
  <si>
    <t>施設入所支援</t>
    <rPh sb="0" eb="2">
      <t>シセツ</t>
    </rPh>
    <rPh sb="2" eb="4">
      <t>ニュウショ</t>
    </rPh>
    <rPh sb="4" eb="6">
      <t>シエン</t>
    </rPh>
    <phoneticPr fontId="3"/>
  </si>
  <si>
    <t>施設入所支援（経過的）</t>
    <rPh sb="0" eb="2">
      <t>シセツ</t>
    </rPh>
    <rPh sb="2" eb="4">
      <t>ニュウショ</t>
    </rPh>
    <rPh sb="4" eb="6">
      <t>シエン</t>
    </rPh>
    <rPh sb="7" eb="10">
      <t>ケイカテキ</t>
    </rPh>
    <phoneticPr fontId="3"/>
  </si>
  <si>
    <t>地域相談支援（地域移行支援）</t>
    <rPh sb="0" eb="2">
      <t>チイキ</t>
    </rPh>
    <rPh sb="2" eb="4">
      <t>ソウダン</t>
    </rPh>
    <rPh sb="4" eb="6">
      <t>シエン</t>
    </rPh>
    <rPh sb="7" eb="9">
      <t>チイキ</t>
    </rPh>
    <rPh sb="9" eb="11">
      <t>イコウ</t>
    </rPh>
    <rPh sb="11" eb="13">
      <t>シエン</t>
    </rPh>
    <phoneticPr fontId="3"/>
  </si>
  <si>
    <t>地域相談支援（地域定着支援）</t>
    <rPh sb="0" eb="2">
      <t>チイキ</t>
    </rPh>
    <rPh sb="2" eb="4">
      <t>ソウダン</t>
    </rPh>
    <rPh sb="4" eb="6">
      <t>シエン</t>
    </rPh>
    <rPh sb="7" eb="9">
      <t>チイキ</t>
    </rPh>
    <rPh sb="9" eb="11">
      <t>テイチャク</t>
    </rPh>
    <rPh sb="11" eb="13">
      <t>シエン</t>
    </rPh>
    <phoneticPr fontId="3"/>
  </si>
  <si>
    <t>計画相談支援</t>
    <rPh sb="0" eb="2">
      <t>ケイカク</t>
    </rPh>
    <rPh sb="2" eb="4">
      <t>ソウダン</t>
    </rPh>
    <rPh sb="4" eb="6">
      <t>シエン</t>
    </rPh>
    <phoneticPr fontId="3"/>
  </si>
  <si>
    <t>事前提出書類</t>
    <rPh sb="0" eb="2">
      <t>ジゼン</t>
    </rPh>
    <rPh sb="2" eb="4">
      <t>テイシュツ</t>
    </rPh>
    <phoneticPr fontId="3"/>
  </si>
  <si>
    <t>提出チェック</t>
    <rPh sb="0" eb="2">
      <t>テイシュツ</t>
    </rPh>
    <phoneticPr fontId="3"/>
  </si>
  <si>
    <t>事前提出資料（すべてこのエクセルファイルにあります）</t>
    <rPh sb="0" eb="2">
      <t>ジゼン</t>
    </rPh>
    <rPh sb="4" eb="6">
      <t>シリョウ</t>
    </rPh>
    <phoneticPr fontId="3"/>
  </si>
  <si>
    <t>事業者</t>
    <rPh sb="0" eb="3">
      <t>ジギョウシャ</t>
    </rPh>
    <phoneticPr fontId="3"/>
  </si>
  <si>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3"/>
  </si>
  <si>
    <t>法人・事業所の組織図、施設案内（パンフレット等）</t>
    <rPh sb="0" eb="2">
      <t>ホウジン</t>
    </rPh>
    <rPh sb="3" eb="6">
      <t>ジギョウショ</t>
    </rPh>
    <rPh sb="11" eb="13">
      <t>シセツ</t>
    </rPh>
    <rPh sb="13" eb="15">
      <t>アンナイ</t>
    </rPh>
    <rPh sb="22" eb="23">
      <t>トウ</t>
    </rPh>
    <phoneticPr fontId="3"/>
  </si>
  <si>
    <t>指定基準に関する書類</t>
    <rPh sb="0" eb="2">
      <t>シテイ</t>
    </rPh>
    <rPh sb="2" eb="4">
      <t>キジュン</t>
    </rPh>
    <rPh sb="5" eb="6">
      <t>カン</t>
    </rPh>
    <rPh sb="8" eb="10">
      <t>ショルイ</t>
    </rPh>
    <phoneticPr fontId="3"/>
  </si>
  <si>
    <t>指定基準省令と解釈通知</t>
    <rPh sb="0" eb="2">
      <t>シテイ</t>
    </rPh>
    <rPh sb="2" eb="4">
      <t>キジュン</t>
    </rPh>
    <rPh sb="4" eb="6">
      <t>ショウレイ</t>
    </rPh>
    <rPh sb="7" eb="9">
      <t>カイシャク</t>
    </rPh>
    <rPh sb="9" eb="11">
      <t>ツウチ</t>
    </rPh>
    <phoneticPr fontId="3"/>
  </si>
  <si>
    <t>報酬告示と留意事項通知</t>
    <rPh sb="0" eb="2">
      <t>ホウシュウ</t>
    </rPh>
    <rPh sb="2" eb="4">
      <t>コクジ</t>
    </rPh>
    <rPh sb="5" eb="7">
      <t>リュウイ</t>
    </rPh>
    <rPh sb="7" eb="9">
      <t>ジコウ</t>
    </rPh>
    <rPh sb="9" eb="11">
      <t>ツウチ</t>
    </rPh>
    <phoneticPr fontId="3"/>
  </si>
  <si>
    <t>職員勤務表</t>
    <rPh sb="0" eb="2">
      <t>ショクイン</t>
    </rPh>
    <rPh sb="2" eb="4">
      <t>キンム</t>
    </rPh>
    <rPh sb="4" eb="5">
      <t>ヒョウ</t>
    </rPh>
    <phoneticPr fontId="3"/>
  </si>
  <si>
    <t>出勤簿又はタイムカード</t>
    <rPh sb="0" eb="2">
      <t>シュッキン</t>
    </rPh>
    <rPh sb="2" eb="3">
      <t>ボ</t>
    </rPh>
    <rPh sb="3" eb="4">
      <t>マタ</t>
    </rPh>
    <phoneticPr fontId="3"/>
  </si>
  <si>
    <t>職員履歴書及び資格、経験がわかる書類（資格証など）</t>
    <rPh sb="19" eb="21">
      <t>シカク</t>
    </rPh>
    <rPh sb="21" eb="22">
      <t>ショウ</t>
    </rPh>
    <phoneticPr fontId="3"/>
  </si>
  <si>
    <t>雇用契約書及び辞令がある場合は辞令書</t>
    <rPh sb="5" eb="6">
      <t>オヨ</t>
    </rPh>
    <rPh sb="7" eb="9">
      <t>ジレイ</t>
    </rPh>
    <rPh sb="12" eb="14">
      <t>バアイ</t>
    </rPh>
    <rPh sb="15" eb="17">
      <t>ジレイ</t>
    </rPh>
    <rPh sb="17" eb="18">
      <t>ショ</t>
    </rPh>
    <phoneticPr fontId="3"/>
  </si>
  <si>
    <t>給与支払明細書</t>
    <rPh sb="0" eb="2">
      <t>キュウヨ</t>
    </rPh>
    <rPh sb="2" eb="4">
      <t>シハラ</t>
    </rPh>
    <rPh sb="4" eb="7">
      <t>メイサイショ</t>
    </rPh>
    <phoneticPr fontId="3"/>
  </si>
  <si>
    <t>利用契約に関する書類</t>
    <rPh sb="0" eb="2">
      <t>リヨウ</t>
    </rPh>
    <rPh sb="2" eb="4">
      <t>ケイヤク</t>
    </rPh>
    <rPh sb="5" eb="6">
      <t>カン</t>
    </rPh>
    <rPh sb="8" eb="10">
      <t>ショルイ</t>
    </rPh>
    <phoneticPr fontId="3"/>
  </si>
  <si>
    <t>支給決定障害者・保護者に関する市町への通知に係る記録</t>
    <rPh sb="8" eb="11">
      <t>ホゴシャ</t>
    </rPh>
    <phoneticPr fontId="3"/>
  </si>
  <si>
    <t>個別支援計画等原案の同意に関する記録</t>
    <rPh sb="6" eb="7">
      <t>トウ</t>
    </rPh>
    <phoneticPr fontId="3"/>
  </si>
  <si>
    <t>職員研修に関する記録</t>
    <rPh sb="0" eb="2">
      <t>ショクイン</t>
    </rPh>
    <rPh sb="2" eb="4">
      <t>ケンシュウ</t>
    </rPh>
    <rPh sb="5" eb="6">
      <t>カン</t>
    </rPh>
    <rPh sb="8" eb="10">
      <t>キロク</t>
    </rPh>
    <phoneticPr fontId="3"/>
  </si>
  <si>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3"/>
  </si>
  <si>
    <t>自立支援給付費等及び利用者負担額に関する書類</t>
    <rPh sb="7" eb="8">
      <t>トウ</t>
    </rPh>
    <rPh sb="8" eb="9">
      <t>オヨ</t>
    </rPh>
    <phoneticPr fontId="3"/>
  </si>
  <si>
    <t>法定代理受領の通知の写し</t>
    <rPh sb="0" eb="2">
      <t>ホウテイ</t>
    </rPh>
    <rPh sb="2" eb="4">
      <t>ダイリ</t>
    </rPh>
    <rPh sb="4" eb="6">
      <t>ジュリョウ</t>
    </rPh>
    <rPh sb="7" eb="9">
      <t>ツウチ</t>
    </rPh>
    <rPh sb="10" eb="11">
      <t>ウツ</t>
    </rPh>
    <phoneticPr fontId="3"/>
  </si>
  <si>
    <t>※指導結果通知の文書番号</t>
    <rPh sb="1" eb="3">
      <t>シドウ</t>
    </rPh>
    <rPh sb="3" eb="5">
      <t>ケッカ</t>
    </rPh>
    <rPh sb="5" eb="7">
      <t>ツウチ</t>
    </rPh>
    <rPh sb="8" eb="10">
      <t>ブンショ</t>
    </rPh>
    <rPh sb="10" eb="12">
      <t>バンゴウ</t>
    </rPh>
    <phoneticPr fontId="3"/>
  </si>
  <si>
    <t xml:space="preserve"> ★前回指導実施日</t>
    <phoneticPr fontId="3"/>
  </si>
  <si>
    <t>浜健障第</t>
    <rPh sb="0" eb="1">
      <t>ハマ</t>
    </rPh>
    <rPh sb="1" eb="2">
      <t>ケン</t>
    </rPh>
    <rPh sb="2" eb="3">
      <t>ショウ</t>
    </rPh>
    <rPh sb="3" eb="4">
      <t>ダイ</t>
    </rPh>
    <phoneticPr fontId="3"/>
  </si>
  <si>
    <t>号</t>
    <rPh sb="0" eb="1">
      <t>ゴウ</t>
    </rPh>
    <phoneticPr fontId="3"/>
  </si>
  <si>
    <t>（実施した日付を記入すること。不備があるときは×を記入すること。）</t>
    <rPh sb="1" eb="3">
      <t>ジッシ</t>
    </rPh>
    <rPh sb="5" eb="7">
      <t>ヒヅケ</t>
    </rPh>
    <rPh sb="8" eb="10">
      <t>キニュウ</t>
    </rPh>
    <rPh sb="15" eb="17">
      <t>フビ</t>
    </rPh>
    <rPh sb="25" eb="27">
      <t>キニュウ</t>
    </rPh>
    <phoneticPr fontId="3"/>
  </si>
  <si>
    <t>（３）　利用申込み・契約解除の状況</t>
    <rPh sb="4" eb="6">
      <t>リヨウ</t>
    </rPh>
    <rPh sb="6" eb="8">
      <t>モウシコ</t>
    </rPh>
    <rPh sb="10" eb="12">
      <t>ケイヤク</t>
    </rPh>
    <rPh sb="12" eb="14">
      <t>カイジョ</t>
    </rPh>
    <rPh sb="15" eb="17">
      <t>ジョウキョウ</t>
    </rPh>
    <phoneticPr fontId="3"/>
  </si>
  <si>
    <t>申込数</t>
    <rPh sb="0" eb="2">
      <t>モウシコミ</t>
    </rPh>
    <rPh sb="2" eb="3">
      <t>スウ</t>
    </rPh>
    <phoneticPr fontId="3"/>
  </si>
  <si>
    <t>新規契約数</t>
    <rPh sb="0" eb="2">
      <t>シンキ</t>
    </rPh>
    <rPh sb="2" eb="5">
      <t>ケイヤクスウ</t>
    </rPh>
    <phoneticPr fontId="3"/>
  </si>
  <si>
    <t>契約終了数</t>
    <rPh sb="0" eb="2">
      <t>ケイヤク</t>
    </rPh>
    <rPh sb="2" eb="4">
      <t>シュウリョウ</t>
    </rPh>
    <rPh sb="4" eb="5">
      <t>スウ</t>
    </rPh>
    <phoneticPr fontId="3"/>
  </si>
  <si>
    <t>うち介護保険への
移行に伴うもの</t>
    <rPh sb="2" eb="4">
      <t>カイゴ</t>
    </rPh>
    <rPh sb="4" eb="6">
      <t>ホケン</t>
    </rPh>
    <rPh sb="9" eb="11">
      <t>イコウ</t>
    </rPh>
    <rPh sb="12" eb="13">
      <t>トモナ</t>
    </rPh>
    <phoneticPr fontId="3"/>
  </si>
  <si>
    <t>（１）　業務継続計画</t>
    <rPh sb="4" eb="6">
      <t>ギョウム</t>
    </rPh>
    <rPh sb="6" eb="8">
      <t>ケイゾク</t>
    </rPh>
    <rPh sb="8" eb="10">
      <t>ケイカク</t>
    </rPh>
    <phoneticPr fontId="3"/>
  </si>
  <si>
    <t>（２）　衛生管理等</t>
    <rPh sb="4" eb="6">
      <t>エイセイ</t>
    </rPh>
    <rPh sb="6" eb="8">
      <t>カンリ</t>
    </rPh>
    <rPh sb="8" eb="9">
      <t>トウ</t>
    </rPh>
    <phoneticPr fontId="3"/>
  </si>
  <si>
    <t>　①感染症に係る業務継続計画</t>
    <phoneticPr fontId="3"/>
  </si>
  <si>
    <t>策定日</t>
    <rPh sb="0" eb="3">
      <t>サクテイヒ</t>
    </rPh>
    <phoneticPr fontId="3"/>
  </si>
  <si>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3"/>
  </si>
  <si>
    <t>直近の開催日</t>
    <rPh sb="0" eb="2">
      <t>チョッキン</t>
    </rPh>
    <rPh sb="3" eb="6">
      <t>カイサイビ</t>
    </rPh>
    <phoneticPr fontId="3"/>
  </si>
  <si>
    <t>策定済</t>
    <rPh sb="0" eb="2">
      <t>サクテイ</t>
    </rPh>
    <rPh sb="2" eb="3">
      <t>ズ</t>
    </rPh>
    <phoneticPr fontId="3"/>
  </si>
  <si>
    <t>実施済</t>
    <rPh sb="0" eb="2">
      <t>ジッシ</t>
    </rPh>
    <rPh sb="2" eb="3">
      <t>ズミ</t>
    </rPh>
    <phoneticPr fontId="3"/>
  </si>
  <si>
    <t>委員会結果を従業者へ周知した日</t>
    <rPh sb="0" eb="3">
      <t>イインカイ</t>
    </rPh>
    <rPh sb="3" eb="5">
      <t>ケッカ</t>
    </rPh>
    <rPh sb="6" eb="9">
      <t>ジュウギョウシャ</t>
    </rPh>
    <rPh sb="10" eb="12">
      <t>シュウチ</t>
    </rPh>
    <rPh sb="14" eb="15">
      <t>ヒ</t>
    </rPh>
    <phoneticPr fontId="3"/>
  </si>
  <si>
    <t>　②災害に係る業務継続計画</t>
    <phoneticPr fontId="3"/>
  </si>
  <si>
    <t>　②感染症の予防及びまん延防止のための指針</t>
    <rPh sb="2" eb="5">
      <t>カンセンショウ</t>
    </rPh>
    <rPh sb="6" eb="8">
      <t>ヨボウ</t>
    </rPh>
    <rPh sb="8" eb="9">
      <t>オヨ</t>
    </rPh>
    <rPh sb="12" eb="13">
      <t>エン</t>
    </rPh>
    <rPh sb="13" eb="15">
      <t>ボウシ</t>
    </rPh>
    <rPh sb="19" eb="21">
      <t>シシン</t>
    </rPh>
    <phoneticPr fontId="3"/>
  </si>
  <si>
    <t>整備状況</t>
    <rPh sb="0" eb="2">
      <t>セイビ</t>
    </rPh>
    <rPh sb="2" eb="4">
      <t>ジョウキョウ</t>
    </rPh>
    <phoneticPr fontId="3"/>
  </si>
  <si>
    <t>策定中</t>
    <rPh sb="0" eb="3">
      <t>サクテイチュウ</t>
    </rPh>
    <phoneticPr fontId="3"/>
  </si>
  <si>
    <t>実施予定</t>
    <rPh sb="0" eb="2">
      <t>ジッシ</t>
    </rPh>
    <rPh sb="2" eb="4">
      <t>ヨテイ</t>
    </rPh>
    <phoneticPr fontId="3"/>
  </si>
  <si>
    <t>　③業務継続計画に基づく研修の実施（感染症及び災害）</t>
    <rPh sb="9" eb="10">
      <t>モト</t>
    </rPh>
    <rPh sb="12" eb="14">
      <t>ケンシュウ</t>
    </rPh>
    <rPh sb="15" eb="17">
      <t>ジッシ</t>
    </rPh>
    <rPh sb="18" eb="21">
      <t>カンセンショウ</t>
    </rPh>
    <rPh sb="21" eb="22">
      <t>オヨ</t>
    </rPh>
    <rPh sb="23" eb="25">
      <t>サイガイ</t>
    </rPh>
    <phoneticPr fontId="3"/>
  </si>
  <si>
    <t>直近1年間の
実施回数</t>
    <rPh sb="0" eb="2">
      <t>チョッキン</t>
    </rPh>
    <rPh sb="3" eb="4">
      <t>ネン</t>
    </rPh>
    <rPh sb="4" eb="5">
      <t>アイダ</t>
    </rPh>
    <rPh sb="7" eb="9">
      <t>ジッシ</t>
    </rPh>
    <rPh sb="9" eb="11">
      <t>カイスウ</t>
    </rPh>
    <phoneticPr fontId="3"/>
  </si>
  <si>
    <t>　③感染症の予防及びまん延防止のための研修</t>
    <rPh sb="19" eb="21">
      <t>ケンシュウ</t>
    </rPh>
    <phoneticPr fontId="3"/>
  </si>
  <si>
    <t>未策定</t>
    <rPh sb="0" eb="1">
      <t>ミ</t>
    </rPh>
    <rPh sb="1" eb="3">
      <t>サクテイ</t>
    </rPh>
    <phoneticPr fontId="3"/>
  </si>
  <si>
    <t>実施時期未定</t>
    <rPh sb="0" eb="2">
      <t>ジッシ</t>
    </rPh>
    <rPh sb="2" eb="4">
      <t>ジキ</t>
    </rPh>
    <rPh sb="4" eb="6">
      <t>ミテイ</t>
    </rPh>
    <phoneticPr fontId="3"/>
  </si>
  <si>
    <t>直近の実施日</t>
    <rPh sb="0" eb="2">
      <t>チョッキン</t>
    </rPh>
    <rPh sb="3" eb="6">
      <t>ジッシビ</t>
    </rPh>
    <phoneticPr fontId="3"/>
  </si>
  <si>
    <t>　④業務継続計画に基づく訓練の実施（感染症及び災害）</t>
    <rPh sb="9" eb="10">
      <t>モト</t>
    </rPh>
    <rPh sb="12" eb="14">
      <t>クンレン</t>
    </rPh>
    <rPh sb="15" eb="17">
      <t>ジッシ</t>
    </rPh>
    <rPh sb="18" eb="21">
      <t>カンセンショウ</t>
    </rPh>
    <rPh sb="21" eb="22">
      <t>オヨ</t>
    </rPh>
    <rPh sb="23" eb="25">
      <t>サイガイ</t>
    </rPh>
    <phoneticPr fontId="3"/>
  </si>
  <si>
    <t>　④感染症の予防及びまん延防止のための訓練</t>
    <rPh sb="19" eb="21">
      <t>クンレン</t>
    </rPh>
    <phoneticPr fontId="3"/>
  </si>
  <si>
    <t>未設置</t>
    <rPh sb="0" eb="3">
      <t>ミセッチ</t>
    </rPh>
    <phoneticPr fontId="3"/>
  </si>
  <si>
    <t>（３）　身体拘束等の禁止</t>
    <rPh sb="4" eb="6">
      <t>シンタイ</t>
    </rPh>
    <rPh sb="6" eb="8">
      <t>コウソク</t>
    </rPh>
    <rPh sb="8" eb="9">
      <t>トウ</t>
    </rPh>
    <rPh sb="10" eb="12">
      <t>キンシ</t>
    </rPh>
    <phoneticPr fontId="3"/>
  </si>
  <si>
    <t>（４）　虐待の防止</t>
    <rPh sb="4" eb="6">
      <t>ギャクタイ</t>
    </rPh>
    <rPh sb="7" eb="9">
      <t>ボウシ</t>
    </rPh>
    <phoneticPr fontId="3"/>
  </si>
  <si>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3"/>
  </si>
  <si>
    <t>身体拘束実施の有無</t>
    <rPh sb="0" eb="4">
      <t>シンタイコウソク</t>
    </rPh>
    <rPh sb="4" eb="6">
      <t>ジッシ</t>
    </rPh>
    <rPh sb="7" eb="9">
      <t>ウム</t>
    </rPh>
    <phoneticPr fontId="3"/>
  </si>
  <si>
    <t>　①虐待の防止のための対策を検討する委員会</t>
    <rPh sb="2" eb="4">
      <t>ギャクタイ</t>
    </rPh>
    <rPh sb="5" eb="7">
      <t>ボウシ</t>
    </rPh>
    <rPh sb="11" eb="13">
      <t>タイサク</t>
    </rPh>
    <rPh sb="14" eb="16">
      <t>ケントウ</t>
    </rPh>
    <phoneticPr fontId="3"/>
  </si>
  <si>
    <t>対応済</t>
    <rPh sb="0" eb="2">
      <t>タイオウ</t>
    </rPh>
    <rPh sb="2" eb="3">
      <t>ズ</t>
    </rPh>
    <phoneticPr fontId="3"/>
  </si>
  <si>
    <t>記録の作成</t>
    <rPh sb="0" eb="2">
      <t>キロク</t>
    </rPh>
    <rPh sb="3" eb="5">
      <t>サクセイ</t>
    </rPh>
    <phoneticPr fontId="3"/>
  </si>
  <si>
    <t>　②身体拘束等の適正化のための対策を検討する委員会</t>
    <rPh sb="2" eb="4">
      <t>シンタイ</t>
    </rPh>
    <rPh sb="4" eb="6">
      <t>コウソク</t>
    </rPh>
    <rPh sb="6" eb="7">
      <t>トウ</t>
    </rPh>
    <rPh sb="8" eb="11">
      <t>テキセイカ</t>
    </rPh>
    <rPh sb="15" eb="17">
      <t>タイサク</t>
    </rPh>
    <rPh sb="18" eb="20">
      <t>ケントウ</t>
    </rPh>
    <phoneticPr fontId="3"/>
  </si>
  <si>
    <t>　②虐待防止担当者名</t>
    <rPh sb="2" eb="4">
      <t>ギャクタイ</t>
    </rPh>
    <rPh sb="4" eb="6">
      <t>ボウシ</t>
    </rPh>
    <rPh sb="6" eb="9">
      <t>タントウシャ</t>
    </rPh>
    <rPh sb="9" eb="10">
      <t>メイ</t>
    </rPh>
    <phoneticPr fontId="3"/>
  </si>
  <si>
    <t>担当者氏名</t>
    <rPh sb="0" eb="3">
      <t>タントウシャ</t>
    </rPh>
    <rPh sb="3" eb="5">
      <t>シメイ</t>
    </rPh>
    <phoneticPr fontId="3"/>
  </si>
  <si>
    <t>未対応</t>
    <rPh sb="0" eb="3">
      <t>ミタイオウ</t>
    </rPh>
    <phoneticPr fontId="3"/>
  </si>
  <si>
    <t>　③身体拘束等の適正化のための指針</t>
    <rPh sb="2" eb="4">
      <t>シンタイ</t>
    </rPh>
    <rPh sb="4" eb="6">
      <t>コウソク</t>
    </rPh>
    <rPh sb="6" eb="7">
      <t>トウ</t>
    </rPh>
    <rPh sb="8" eb="11">
      <t>テキセイカ</t>
    </rPh>
    <rPh sb="15" eb="17">
      <t>シシン</t>
    </rPh>
    <phoneticPr fontId="3"/>
  </si>
  <si>
    <t>　③虐待防止のための指針</t>
    <rPh sb="2" eb="4">
      <t>ギャクタイ</t>
    </rPh>
    <rPh sb="4" eb="6">
      <t>ボウシ</t>
    </rPh>
    <rPh sb="10" eb="12">
      <t>シシン</t>
    </rPh>
    <phoneticPr fontId="3"/>
  </si>
  <si>
    <t>整備状況</t>
    <rPh sb="0" eb="4">
      <t>セイビジョウキョウ</t>
    </rPh>
    <phoneticPr fontId="3"/>
  </si>
  <si>
    <t>案件なし</t>
    <rPh sb="0" eb="2">
      <t>アンケン</t>
    </rPh>
    <phoneticPr fontId="3"/>
  </si>
  <si>
    <t>　④身体拘束等の適正化のための研修</t>
    <rPh sb="2" eb="4">
      <t>シンタイ</t>
    </rPh>
    <rPh sb="4" eb="6">
      <t>コウソク</t>
    </rPh>
    <rPh sb="6" eb="7">
      <t>トウ</t>
    </rPh>
    <rPh sb="8" eb="11">
      <t>テキセイカ</t>
    </rPh>
    <rPh sb="15" eb="17">
      <t>ケンシュウ</t>
    </rPh>
    <phoneticPr fontId="3"/>
  </si>
  <si>
    <t>　④虐待防止のための研修</t>
    <rPh sb="2" eb="4">
      <t>ギャクタイ</t>
    </rPh>
    <rPh sb="4" eb="6">
      <t>ボウシ</t>
    </rPh>
    <rPh sb="10" eb="12">
      <t>ケンシュウ</t>
    </rPh>
    <phoneticPr fontId="3"/>
  </si>
  <si>
    <t>（５）　情報公表</t>
    <rPh sb="4" eb="8">
      <t>ジョウホウコウヒョウ</t>
    </rPh>
    <phoneticPr fontId="3"/>
  </si>
  <si>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3"/>
  </si>
  <si>
    <t>公表の有無</t>
    <rPh sb="0" eb="2">
      <t>コウヒョウ</t>
    </rPh>
    <rPh sb="3" eb="5">
      <t>ウム</t>
    </rPh>
    <phoneticPr fontId="3"/>
  </si>
  <si>
    <t>直近の公表年度</t>
    <rPh sb="0" eb="2">
      <t>チョッキン</t>
    </rPh>
    <rPh sb="3" eb="5">
      <t>コウヒョウ</t>
    </rPh>
    <rPh sb="5" eb="7">
      <t>ネンド</t>
    </rPh>
    <phoneticPr fontId="3"/>
  </si>
  <si>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3"/>
  </si>
  <si>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3"/>
  </si>
  <si>
    <t>事業所名</t>
    <rPh sb="0" eb="2">
      <t>ジギョウ</t>
    </rPh>
    <rPh sb="2" eb="3">
      <t>ショ</t>
    </rPh>
    <rPh sb="3" eb="4">
      <t>メイ</t>
    </rPh>
    <phoneticPr fontId="3"/>
  </si>
  <si>
    <t>サービス名</t>
    <rPh sb="4" eb="5">
      <t>メイ</t>
    </rPh>
    <phoneticPr fontId="3"/>
  </si>
  <si>
    <t>主眼事項</t>
  </si>
  <si>
    <t>確認結果</t>
  </si>
  <si>
    <t>不適合の該当項目</t>
    <rPh sb="4" eb="6">
      <t>ガイトウ</t>
    </rPh>
    <phoneticPr fontId="3"/>
  </si>
  <si>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</si>
  <si>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</si>
  <si>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</si>
  <si>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</si>
  <si>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3"/>
  </si>
  <si>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</si>
  <si>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</si>
  <si>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3"/>
  </si>
  <si>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3"/>
  </si>
  <si>
    <t>【本検査の趣旨について】
業務管理体制の整備については、不正行為を未然に防止し利用者の保護と障害福祉サービス等の運営の適正化を図るため、事業者に対して義務付けられたものです。</t>
    <rPh sb="1" eb="4">
      <t>ホンケンサ</t>
    </rPh>
    <rPh sb="5" eb="7">
      <t>シュシ</t>
    </rPh>
    <phoneticPr fontId="3"/>
  </si>
  <si>
    <t>○黄色着色セルについて入力をお願いします。</t>
    <rPh sb="1" eb="3">
      <t>キイロ</t>
    </rPh>
    <rPh sb="3" eb="5">
      <t>チャクショク</t>
    </rPh>
    <rPh sb="11" eb="13">
      <t>ニュウリョク</t>
    </rPh>
    <rPh sb="15" eb="16">
      <t>ネガ</t>
    </rPh>
    <phoneticPr fontId="3"/>
  </si>
  <si>
    <t>している</t>
    <phoneticPr fontId="3"/>
  </si>
  <si>
    <t>行っている</t>
    <rPh sb="0" eb="1">
      <t>オコナ</t>
    </rPh>
    <phoneticPr fontId="3"/>
  </si>
  <si>
    <t>有</t>
    <rPh sb="0" eb="1">
      <t>アリ</t>
    </rPh>
    <phoneticPr fontId="3"/>
  </si>
  <si>
    <t>法人名</t>
  </si>
  <si>
    <t>事業者（法人）番号</t>
  </si>
  <si>
    <t>静岡県</t>
    <rPh sb="0" eb="3">
      <t>シズオカケン</t>
    </rPh>
    <phoneticPr fontId="3"/>
  </si>
  <si>
    <t>していない</t>
    <phoneticPr fontId="3"/>
  </si>
  <si>
    <t>行っていない</t>
    <rPh sb="0" eb="1">
      <t>オコナ</t>
    </rPh>
    <phoneticPr fontId="3"/>
  </si>
  <si>
    <t>無</t>
    <rPh sb="0" eb="1">
      <t>ナ</t>
    </rPh>
    <phoneticPr fontId="3"/>
  </si>
  <si>
    <t>対応者氏名</t>
  </si>
  <si>
    <t>法令遵守責任者氏名</t>
  </si>
  <si>
    <t>（法人役職名：　　　　　）</t>
    <rPh sb="1" eb="3">
      <t>ホウジン</t>
    </rPh>
    <rPh sb="3" eb="6">
      <t>ヤクショクメイ</t>
    </rPh>
    <phoneticPr fontId="3"/>
  </si>
  <si>
    <t>厚生労働省</t>
    <rPh sb="0" eb="5">
      <t>コウセイロウドウショウ</t>
    </rPh>
    <phoneticPr fontId="3"/>
  </si>
  <si>
    <t>事業所一覧</t>
    <rPh sb="0" eb="3">
      <t>ジギョウショ</t>
    </rPh>
    <rPh sb="3" eb="5">
      <t>イチラン</t>
    </rPh>
    <phoneticPr fontId="3"/>
  </si>
  <si>
    <r>
      <t>※法人が運営する</t>
    </r>
    <r>
      <rPr>
        <b/>
        <u/>
        <sz val="10.5"/>
        <rFont val="ＭＳ 明朝"/>
        <family val="1"/>
        <charset val="128"/>
      </rPr>
      <t>障害福祉関係の施設・事業所全て</t>
    </r>
    <r>
      <rPr>
        <b/>
        <sz val="10.5"/>
        <rFont val="ＭＳ 明朝"/>
        <family val="1"/>
        <charset val="128"/>
      </rPr>
      <t>について、事業所名、サービス名、指定年月日、事業所番号、事業所所在地が分かる資料を添付してください。（任意様式）</t>
    </r>
    <rPh sb="1" eb="3">
      <t>ホウジン</t>
    </rPh>
    <rPh sb="4" eb="6">
      <t>ウンエイ</t>
    </rPh>
    <rPh sb="8" eb="14">
      <t>ショウガイフクシカンケイ</t>
    </rPh>
    <rPh sb="15" eb="17">
      <t>シセツ</t>
    </rPh>
    <rPh sb="18" eb="21">
      <t>ジギョウショ</t>
    </rPh>
    <rPh sb="21" eb="22">
      <t>スベ</t>
    </rPh>
    <rPh sb="28" eb="31">
      <t>ジギョウショ</t>
    </rPh>
    <rPh sb="31" eb="32">
      <t>メイ</t>
    </rPh>
    <rPh sb="37" eb="38">
      <t>メイ</t>
    </rPh>
    <rPh sb="39" eb="44">
      <t>シテイネンガッピ</t>
    </rPh>
    <rPh sb="45" eb="48">
      <t>ジギョウショ</t>
    </rPh>
    <rPh sb="48" eb="50">
      <t>バンゴウ</t>
    </rPh>
    <rPh sb="51" eb="54">
      <t>ジギョウショ</t>
    </rPh>
    <rPh sb="54" eb="57">
      <t>ショザイチ</t>
    </rPh>
    <rPh sb="58" eb="59">
      <t>ワ</t>
    </rPh>
    <rPh sb="61" eb="63">
      <t>シリョウ</t>
    </rPh>
    <rPh sb="64" eb="66">
      <t>テンプ</t>
    </rPh>
    <rPh sb="74" eb="76">
      <t>ニンイ</t>
    </rPh>
    <rPh sb="76" eb="78">
      <t>ヨウシキ</t>
    </rPh>
    <phoneticPr fontId="3"/>
  </si>
  <si>
    <t>項目</t>
  </si>
  <si>
    <t>対象</t>
  </si>
  <si>
    <t>確認事項</t>
    <rPh sb="0" eb="2">
      <t>カクニン</t>
    </rPh>
    <rPh sb="2" eb="4">
      <t>ジコウ</t>
    </rPh>
    <phoneticPr fontId="3"/>
  </si>
  <si>
    <t>自己点検結果</t>
    <rPh sb="0" eb="2">
      <t>ジコ</t>
    </rPh>
    <rPh sb="2" eb="4">
      <t>テンケン</t>
    </rPh>
    <rPh sb="4" eb="6">
      <t>ケッカ</t>
    </rPh>
    <phoneticPr fontId="3"/>
  </si>
  <si>
    <t>市聴取結果</t>
    <rPh sb="0" eb="1">
      <t>シ</t>
    </rPh>
    <rPh sb="1" eb="3">
      <t>チョウシュ</t>
    </rPh>
    <rPh sb="3" eb="5">
      <t>ケッカ</t>
    </rPh>
    <phoneticPr fontId="3"/>
  </si>
  <si>
    <t>確認書類</t>
  </si>
  <si>
    <t>Ⅰ届出</t>
    <rPh sb="1" eb="3">
      <t>トドケデ</t>
    </rPh>
    <phoneticPr fontId="3"/>
  </si>
  <si>
    <t>全て</t>
  </si>
  <si>
    <t>業務管理体制の整備についての届出を監督庁に提出しているか。</t>
    <phoneticPr fontId="3"/>
  </si>
  <si>
    <t>届出日：</t>
    <rPh sb="0" eb="2">
      <t>トドケデ</t>
    </rPh>
    <rPh sb="2" eb="3">
      <t>ビ</t>
    </rPh>
    <phoneticPr fontId="3"/>
  </si>
  <si>
    <t>【例】
・整備事項届出書（原本、写）</t>
    <phoneticPr fontId="3"/>
  </si>
  <si>
    <t>届出先：</t>
    <rPh sb="0" eb="3">
      <t>トドケデサキ</t>
    </rPh>
    <phoneticPr fontId="3"/>
  </si>
  <si>
    <t>Ⅱ体制の整備</t>
    <rPh sb="1" eb="3">
      <t>タイセイ</t>
    </rPh>
    <rPh sb="4" eb="6">
      <t>セイビ</t>
    </rPh>
    <phoneticPr fontId="3"/>
  </si>
  <si>
    <t>各届出種別ごとに必要な体制は整備されているか。</t>
    <phoneticPr fontId="3"/>
  </si>
  <si>
    <t>【例】
・役員会議事録・資料
・職員会議録・資料</t>
    <phoneticPr fontId="3"/>
  </si>
  <si>
    <t>◎法令遵守責任者の設置　</t>
  </si>
  <si>
    <t>①法令等遵守について法人内部（役職員）に周知していますか。</t>
    <phoneticPr fontId="3"/>
  </si>
  <si>
    <t>直近周知日：</t>
    <rPh sb="0" eb="2">
      <t>チョッキン</t>
    </rPh>
    <rPh sb="2" eb="4">
      <t>シュウチ</t>
    </rPh>
    <rPh sb="4" eb="5">
      <t>ビ</t>
    </rPh>
    <phoneticPr fontId="3"/>
  </si>
  <si>
    <t>②法令遵守責任者の役割や業務内容について法人内部（役職員）に周知していますか。</t>
    <phoneticPr fontId="3"/>
  </si>
  <si>
    <t>※事業所数
20～99</t>
    <phoneticPr fontId="3"/>
  </si>
  <si>
    <t>○法令遵守規程の整備</t>
  </si>
  <si>
    <t>【例】
・法令遵守規程</t>
    <phoneticPr fontId="3"/>
  </si>
  <si>
    <t>①法令遵守規程を整備していますか。また、規程の内容を法人内部（役職員）に周知していますか。</t>
    <rPh sb="8" eb="10">
      <t>セイビ</t>
    </rPh>
    <rPh sb="20" eb="22">
      <t>キテイ</t>
    </rPh>
    <rPh sb="23" eb="24">
      <t>ナイ</t>
    </rPh>
    <phoneticPr fontId="3"/>
  </si>
  <si>
    <t>※事業所数100～</t>
  </si>
  <si>
    <t>○業務執行の状況の監査の定期的な実施</t>
  </si>
  <si>
    <t>【例】
・監査実施記録</t>
    <phoneticPr fontId="3"/>
  </si>
  <si>
    <t>①監査の実施（受検）状況を教えてください。</t>
    <rPh sb="7" eb="9">
      <t>ジュケン</t>
    </rPh>
    <phoneticPr fontId="3"/>
  </si>
  <si>
    <t>直近監査日：</t>
    <rPh sb="0" eb="2">
      <t>チョッキン</t>
    </rPh>
    <rPh sb="2" eb="4">
      <t>カンサ</t>
    </rPh>
    <rPh sb="4" eb="5">
      <t>ビ</t>
    </rPh>
    <phoneticPr fontId="3"/>
  </si>
  <si>
    <t>Ⅲ変更届出</t>
    <rPh sb="1" eb="3">
      <t>ヘンコウ</t>
    </rPh>
    <rPh sb="3" eb="4">
      <t>トド</t>
    </rPh>
    <rPh sb="4" eb="5">
      <t>デ</t>
    </rPh>
    <phoneticPr fontId="3"/>
  </si>
  <si>
    <t>業務管理体制の整備に関する届出を行った事業者は、事業者の名称及び主たる事務所の所在地その他届出事項に変更があったときは、遅滞なく、その旨を監督庁に届け出ているか。</t>
    <phoneticPr fontId="3"/>
  </si>
  <si>
    <t>【例】
・業務管理変更事項届出書（写）</t>
    <phoneticPr fontId="3"/>
  </si>
  <si>
    <t>①業務管理体制の届出事項に変更はないですか。変更した場合は届け出ていますか。</t>
    <phoneticPr fontId="3"/>
  </si>
  <si>
    <t>変更の有無</t>
    <rPh sb="0" eb="2">
      <t>ヘンコウ</t>
    </rPh>
    <rPh sb="3" eb="5">
      <t>ウム</t>
    </rPh>
    <phoneticPr fontId="3"/>
  </si>
  <si>
    <t>直近の変更届出日：</t>
    <rPh sb="0" eb="2">
      <t>チョッキン</t>
    </rPh>
    <rPh sb="3" eb="5">
      <t>ヘンコウ</t>
    </rPh>
    <rPh sb="5" eb="7">
      <t>トドケデ</t>
    </rPh>
    <rPh sb="7" eb="8">
      <t>ビ</t>
    </rPh>
    <phoneticPr fontId="3"/>
  </si>
  <si>
    <t>Ⅳ監督庁</t>
    <rPh sb="1" eb="4">
      <t>カントクチョウ</t>
    </rPh>
    <phoneticPr fontId="3"/>
  </si>
  <si>
    <r>
      <t>各届出種別における業務管理体制監督庁が変更した場合には、区分変更届を</t>
    </r>
    <r>
      <rPr>
        <b/>
        <u/>
        <sz val="9"/>
        <rFont val="ＭＳ 明朝"/>
        <family val="1"/>
        <charset val="128"/>
      </rPr>
      <t>変更前</t>
    </r>
    <r>
      <rPr>
        <sz val="9"/>
        <rFont val="ＭＳ 明朝"/>
        <family val="1"/>
        <charset val="128"/>
      </rPr>
      <t>及び変更後の監督庁にそれぞれ届け出ているか。</t>
    </r>
    <phoneticPr fontId="3"/>
  </si>
  <si>
    <t>Ⅴ具体的取組・運用状況</t>
    <rPh sb="1" eb="4">
      <t>グタイテキ</t>
    </rPh>
    <rPh sb="4" eb="6">
      <t>トリクミ</t>
    </rPh>
    <rPh sb="7" eb="11">
      <t>ウンヨウジョウキョウ</t>
    </rPh>
    <phoneticPr fontId="3"/>
  </si>
  <si>
    <t>以下の業務は、事業者において、業務管理体制（法令等遵守）の取組対象・運用対象として行われているか。</t>
    <phoneticPr fontId="3"/>
  </si>
  <si>
    <t>【例】
・事務分担表
・法人内内部通報要領
・法人内事故報告要領
・苦情・相談要領
・就業規則
・研修受講記録　等</t>
    <phoneticPr fontId="3"/>
  </si>
  <si>
    <t xml:space="preserve">①サービスの実施内容、給付費の請求内容等の確認を行っている。 </t>
    <phoneticPr fontId="3"/>
  </si>
  <si>
    <t>②内部通報・事故報告に対応している。</t>
    <phoneticPr fontId="3"/>
  </si>
  <si>
    <t>③利用者等からの相談・苦情に対応している。</t>
    <phoneticPr fontId="3"/>
  </si>
  <si>
    <t>④労働関係法規についても遵守対象としている。</t>
    <phoneticPr fontId="3"/>
  </si>
  <si>
    <t>⑤法令等遵守についての研修等を事業者内で実施している。又は、外部研修等に参加している。</t>
    <phoneticPr fontId="3"/>
  </si>
  <si>
    <t>直近実施日：</t>
    <rPh sb="0" eb="2">
      <t>チョッキン</t>
    </rPh>
    <rPh sb="2" eb="4">
      <t>ジッシ</t>
    </rPh>
    <rPh sb="4" eb="5">
      <t>ビ</t>
    </rPh>
    <phoneticPr fontId="3"/>
  </si>
  <si>
    <t>⑥行政・関係団体等からの情報を事業者関係部署等に周知している。</t>
    <phoneticPr fontId="3"/>
  </si>
  <si>
    <t>⑦その他業務管理体制（法令等遵守）として取り組んでいるもの</t>
    <phoneticPr fontId="3"/>
  </si>
  <si>
    <t>□</t>
  </si>
  <si>
    <t>①</t>
    <phoneticPr fontId="3"/>
  </si>
  <si>
    <t>○</t>
  </si>
  <si>
    <t xml:space="preserve"> ・ 特に指定のあるもの以外は、実地指導実施予定日の属する月の
　　前々月末時点の状況を記入してください。</t>
    <rPh sb="41" eb="43">
      <t>ジョウキョウ</t>
    </rPh>
    <phoneticPr fontId="3"/>
  </si>
  <si>
    <t>（1）</t>
    <phoneticPr fontId="3"/>
  </si>
  <si>
    <t>市</t>
    <rPh sb="0" eb="1">
      <t>シ</t>
    </rPh>
    <phoneticPr fontId="3"/>
  </si>
  <si>
    <t>（2）</t>
    <phoneticPr fontId="3"/>
  </si>
  <si>
    <t>運営規程、サービス利用契約書、重要事項説明書、個人情報提供に係る同意書</t>
    <phoneticPr fontId="3"/>
  </si>
  <si>
    <t>（3）</t>
    <phoneticPr fontId="3"/>
  </si>
  <si>
    <t>当日準備書類等</t>
    <phoneticPr fontId="3"/>
  </si>
  <si>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指導対象は、基本的に実地指導を行う前年度から指導日の当月までが原則となりますが、
    さかのぼって資料を求める場合があります。</t>
    <rPh sb="142" eb="143">
      <t>モト</t>
    </rPh>
    <rPh sb="188" eb="190">
      <t>ゲンソク</t>
    </rPh>
    <rPh sb="214" eb="216">
      <t>バアイ</t>
    </rPh>
    <phoneticPr fontId="3"/>
  </si>
  <si>
    <t>（1）</t>
    <phoneticPr fontId="3"/>
  </si>
  <si>
    <t>②</t>
    <phoneticPr fontId="3"/>
  </si>
  <si>
    <t>人員に関する書類</t>
    <phoneticPr fontId="3"/>
  </si>
  <si>
    <t>③</t>
    <phoneticPr fontId="3"/>
  </si>
  <si>
    <t>専任、兼任の状況がわかる書類</t>
    <phoneticPr fontId="3"/>
  </si>
  <si>
    <t>④</t>
    <phoneticPr fontId="3"/>
  </si>
  <si>
    <t>利用者数がわかる書類（当該年度の利用者数）</t>
    <phoneticPr fontId="3"/>
  </si>
  <si>
    <t>⑤</t>
    <phoneticPr fontId="3"/>
  </si>
  <si>
    <t>⑥</t>
    <phoneticPr fontId="3"/>
  </si>
  <si>
    <t>就業規則</t>
    <phoneticPr fontId="3"/>
  </si>
  <si>
    <t>⑦</t>
    <phoneticPr fontId="3"/>
  </si>
  <si>
    <t>⑧</t>
    <phoneticPr fontId="3"/>
  </si>
  <si>
    <t>設備に関する書類</t>
    <phoneticPr fontId="3"/>
  </si>
  <si>
    <t>設備・備品台帳</t>
    <phoneticPr fontId="3"/>
  </si>
  <si>
    <t>（4）</t>
    <phoneticPr fontId="3"/>
  </si>
  <si>
    <t>運営に関する書類</t>
    <phoneticPr fontId="3"/>
  </si>
  <si>
    <t>定款、寄付行為等</t>
    <phoneticPr fontId="3"/>
  </si>
  <si>
    <t>サービスの提供の記録(実績記録票、その他ケース記録、送迎記録など）</t>
    <rPh sb="11" eb="13">
      <t>ジッセキ</t>
    </rPh>
    <rPh sb="13" eb="15">
      <t>キロク</t>
    </rPh>
    <rPh sb="15" eb="16">
      <t>ヒョウ</t>
    </rPh>
    <rPh sb="19" eb="20">
      <t>タ</t>
    </rPh>
    <rPh sb="23" eb="25">
      <t>キロク</t>
    </rPh>
    <phoneticPr fontId="3"/>
  </si>
  <si>
    <t>サービス等（障害児支援）利用計画書</t>
    <rPh sb="4" eb="5">
      <t>トウ</t>
    </rPh>
    <rPh sb="6" eb="9">
      <t>ショウガイジ</t>
    </rPh>
    <rPh sb="9" eb="11">
      <t>シエン</t>
    </rPh>
    <rPh sb="12" eb="14">
      <t>リヨウ</t>
    </rPh>
    <rPh sb="14" eb="16">
      <t>ケイカク</t>
    </rPh>
    <phoneticPr fontId="3"/>
  </si>
  <si>
    <t>金銭の支払を求める同意に関する記録</t>
  </si>
  <si>
    <t>食事の提供内容及び費用の同意に関する記録</t>
  </si>
  <si>
    <t>⑨</t>
    <phoneticPr fontId="3"/>
  </si>
  <si>
    <t>食事を提供する場合の献立</t>
  </si>
  <si>
    <t>⑩</t>
    <phoneticPr fontId="3"/>
  </si>
  <si>
    <t>受給者証写し</t>
    <phoneticPr fontId="3"/>
  </si>
  <si>
    <t>⑪</t>
    <phoneticPr fontId="3"/>
  </si>
  <si>
    <t>利用申込み受付簿</t>
    <phoneticPr fontId="3"/>
  </si>
  <si>
    <t>⑫</t>
    <phoneticPr fontId="3"/>
  </si>
  <si>
    <t>嘱託医及び協力病院との契約書</t>
  </si>
  <si>
    <t>⑬</t>
    <phoneticPr fontId="3"/>
  </si>
  <si>
    <t>身体拘束等の記録（委員会の議事録及び研修の記録等）</t>
    <phoneticPr fontId="3"/>
  </si>
  <si>
    <t>⑭</t>
    <phoneticPr fontId="3"/>
  </si>
  <si>
    <t>⑮</t>
    <phoneticPr fontId="3"/>
  </si>
  <si>
    <t>苦情の内容等の記録</t>
    <phoneticPr fontId="3"/>
  </si>
  <si>
    <t>⑯</t>
    <phoneticPr fontId="3"/>
  </si>
  <si>
    <t>退所時等相談援助の記録</t>
  </si>
  <si>
    <t>⑰</t>
    <phoneticPr fontId="3"/>
  </si>
  <si>
    <t>事故の状況及び事故に際して採った処置についての記録</t>
    <phoneticPr fontId="3"/>
  </si>
  <si>
    <t>⑱</t>
    <phoneticPr fontId="3"/>
  </si>
  <si>
    <t>（5）</t>
    <phoneticPr fontId="3"/>
  </si>
  <si>
    <t>①</t>
    <phoneticPr fontId="3"/>
  </si>
  <si>
    <t>介護給付費・訓練等給付費等請求書</t>
    <phoneticPr fontId="3"/>
  </si>
  <si>
    <t>②</t>
    <phoneticPr fontId="3"/>
  </si>
  <si>
    <t>介護給付費・訓練等給付費等明細書</t>
    <phoneticPr fontId="3"/>
  </si>
  <si>
    <t>③</t>
    <phoneticPr fontId="3"/>
  </si>
  <si>
    <t>特例介護給付費・訓練等給付費等請求書</t>
    <phoneticPr fontId="3"/>
  </si>
  <si>
    <t>④</t>
    <phoneticPr fontId="3"/>
  </si>
  <si>
    <t>特例介護給付費・訓練等給付費等明細書</t>
    <phoneticPr fontId="3"/>
  </si>
  <si>
    <t>⑤</t>
    <phoneticPr fontId="3"/>
  </si>
  <si>
    <t>サービス実績記録票</t>
    <phoneticPr fontId="3"/>
  </si>
  <si>
    <t>⑥</t>
    <phoneticPr fontId="3"/>
  </si>
  <si>
    <t>各種加算関係書類</t>
    <phoneticPr fontId="3"/>
  </si>
  <si>
    <t>⑦</t>
    <phoneticPr fontId="3"/>
  </si>
  <si>
    <t>利用者負担額の請求書</t>
    <phoneticPr fontId="3"/>
  </si>
  <si>
    <t>⑧</t>
    <phoneticPr fontId="3"/>
  </si>
  <si>
    <t>利用者負担額の領収書控</t>
    <phoneticPr fontId="3"/>
  </si>
  <si>
    <t>⑨</t>
    <phoneticPr fontId="3"/>
  </si>
  <si>
    <t>⑩</t>
    <phoneticPr fontId="3"/>
  </si>
  <si>
    <t>サービス提供証明書</t>
    <phoneticPr fontId="3"/>
  </si>
  <si>
    <t>⑪</t>
    <phoneticPr fontId="3"/>
  </si>
  <si>
    <t>金銭の支払を求める同意に関する記録</t>
    <phoneticPr fontId="3"/>
  </si>
  <si>
    <t>⑫</t>
    <phoneticPr fontId="3"/>
  </si>
  <si>
    <t>支払を求める金銭の算定に関する積算の根拠</t>
    <phoneticPr fontId="3"/>
  </si>
  <si>
    <t>勤務時間</t>
    <rPh sb="0" eb="2">
      <t>キンム</t>
    </rPh>
    <rPh sb="2" eb="4">
      <t>ジカン</t>
    </rPh>
    <phoneticPr fontId="59"/>
  </si>
  <si>
    <t>日中の時間帯</t>
    <rPh sb="0" eb="2">
      <t>ニッチュウ</t>
    </rPh>
    <rPh sb="3" eb="6">
      <t>ジカンタイ</t>
    </rPh>
    <phoneticPr fontId="59"/>
  </si>
  <si>
    <t>日中の勤務時間</t>
    <rPh sb="0" eb="2">
      <t>ニッチュウ</t>
    </rPh>
    <rPh sb="3" eb="5">
      <t>キンム</t>
    </rPh>
    <rPh sb="5" eb="7">
      <t>ジカン</t>
    </rPh>
    <phoneticPr fontId="59"/>
  </si>
  <si>
    <t>夜間及び深夜の勤務時間</t>
    <rPh sb="0" eb="2">
      <t>ヤカン</t>
    </rPh>
    <rPh sb="2" eb="3">
      <t>オヨ</t>
    </rPh>
    <rPh sb="4" eb="6">
      <t>シンヤ</t>
    </rPh>
    <rPh sb="7" eb="9">
      <t>キンム</t>
    </rPh>
    <rPh sb="9" eb="11">
      <t>ジカン</t>
    </rPh>
    <phoneticPr fontId="59"/>
  </si>
  <si>
    <t>明けの勤務時間</t>
    <rPh sb="0" eb="1">
      <t>ア</t>
    </rPh>
    <rPh sb="3" eb="5">
      <t>キンム</t>
    </rPh>
    <rPh sb="5" eb="7">
      <t>ジカン</t>
    </rPh>
    <phoneticPr fontId="59"/>
  </si>
  <si>
    <t>夜間以外の</t>
    <rPh sb="0" eb="2">
      <t>ヤカン</t>
    </rPh>
    <rPh sb="2" eb="4">
      <t>イガイ</t>
    </rPh>
    <phoneticPr fontId="59"/>
  </si>
  <si>
    <t>記号</t>
    <rPh sb="0" eb="2">
      <t>キゴウ</t>
    </rPh>
    <phoneticPr fontId="59"/>
  </si>
  <si>
    <t>始業時間</t>
    <rPh sb="0" eb="2">
      <t>シギョウ</t>
    </rPh>
    <rPh sb="2" eb="4">
      <t>ジカン</t>
    </rPh>
    <phoneticPr fontId="59"/>
  </si>
  <si>
    <t>終業時間</t>
    <rPh sb="0" eb="2">
      <t>シュウギョウ</t>
    </rPh>
    <rPh sb="2" eb="4">
      <t>ジカン</t>
    </rPh>
    <phoneticPr fontId="59"/>
  </si>
  <si>
    <t>うち、休憩時間</t>
    <rPh sb="3" eb="5">
      <t>キュウケイ</t>
    </rPh>
    <rPh sb="5" eb="7">
      <t>ジカン</t>
    </rPh>
    <phoneticPr fontId="59"/>
  </si>
  <si>
    <t>勤務体系</t>
    <rPh sb="0" eb="2">
      <t>キンム</t>
    </rPh>
    <rPh sb="2" eb="4">
      <t>タイケイ</t>
    </rPh>
    <phoneticPr fontId="59"/>
  </si>
  <si>
    <t>開始</t>
    <rPh sb="0" eb="2">
      <t>カイシ</t>
    </rPh>
    <phoneticPr fontId="59"/>
  </si>
  <si>
    <t>終了</t>
    <rPh sb="0" eb="2">
      <t>シュウリョウ</t>
    </rPh>
    <phoneticPr fontId="59"/>
  </si>
  <si>
    <t>勤務時間計</t>
    <rPh sb="0" eb="2">
      <t>キンム</t>
    </rPh>
    <rPh sb="2" eb="4">
      <t>ジカン</t>
    </rPh>
    <rPh sb="4" eb="5">
      <t>ケイ</t>
    </rPh>
    <phoneticPr fontId="59"/>
  </si>
  <si>
    <t>休</t>
    <rPh sb="0" eb="1">
      <t>ヤス</t>
    </rPh>
    <phoneticPr fontId="59"/>
  </si>
  <si>
    <t>注１　シフト記号はアルファベットに限定しませんが、「勤務形態一覧表」で確認しやすい表記としてください。</t>
    <rPh sb="0" eb="1">
      <t>チュウ</t>
    </rPh>
    <rPh sb="6" eb="8">
      <t>キゴウ</t>
    </rPh>
    <rPh sb="17" eb="19">
      <t>ゲンテイ</t>
    </rPh>
    <rPh sb="26" eb="28">
      <t>キンム</t>
    </rPh>
    <rPh sb="28" eb="30">
      <t>ケイタイ</t>
    </rPh>
    <rPh sb="30" eb="32">
      <t>イチラン</t>
    </rPh>
    <rPh sb="32" eb="33">
      <t>ヒョウ</t>
    </rPh>
    <rPh sb="35" eb="37">
      <t>カクニン</t>
    </rPh>
    <rPh sb="41" eb="43">
      <t>ヒョウキ</t>
    </rPh>
    <phoneticPr fontId="59"/>
  </si>
  <si>
    <t>注２　行が不足する場合は、適宜３１行目以降をコピーして行を追加してください。</t>
    <rPh sb="0" eb="1">
      <t>チュウ</t>
    </rPh>
    <phoneticPr fontId="59"/>
  </si>
  <si>
    <t>サービス種別</t>
    <rPh sb="4" eb="6">
      <t>シュベツ</t>
    </rPh>
    <phoneticPr fontId="71"/>
  </si>
  <si>
    <t>（色付きのセルのみ入力/選択してください。）</t>
    <rPh sb="1" eb="3">
      <t>イロツ</t>
    </rPh>
    <rPh sb="9" eb="11">
      <t>ニュウリョク</t>
    </rPh>
    <rPh sb="12" eb="14">
      <t>センタク</t>
    </rPh>
    <phoneticPr fontId="59"/>
  </si>
  <si>
    <t>月</t>
    <rPh sb="0" eb="1">
      <t>ゲツ</t>
    </rPh>
    <phoneticPr fontId="3"/>
  </si>
  <si>
    <t>事業所名</t>
    <rPh sb="0" eb="3">
      <t>ジギョウショ</t>
    </rPh>
    <rPh sb="3" eb="4">
      <t>メイ</t>
    </rPh>
    <phoneticPr fontId="71"/>
  </si>
  <si>
    <t>(1)記載する期間</t>
    <rPh sb="3" eb="5">
      <t>キサイ</t>
    </rPh>
    <rPh sb="7" eb="9">
      <t>キカン</t>
    </rPh>
    <phoneticPr fontId="3"/>
  </si>
  <si>
    <t>(2)予定/実績の別</t>
    <rPh sb="3" eb="5">
      <t>ヨテイ</t>
    </rPh>
    <rPh sb="6" eb="8">
      <t>ジッセキ</t>
    </rPh>
    <rPh sb="9" eb="10">
      <t>ベツ</t>
    </rPh>
    <phoneticPr fontId="3"/>
  </si>
  <si>
    <t xml:space="preserve">(3)事業所における常勤（通常勤務）の従業者が勤務すべき時間数 </t>
    <rPh sb="3" eb="6">
      <t>ジギョウショ</t>
    </rPh>
    <rPh sb="10" eb="12">
      <t>ジョウキン</t>
    </rPh>
    <rPh sb="13" eb="15">
      <t>ツウジョウ</t>
    </rPh>
    <rPh sb="15" eb="17">
      <t>キンム</t>
    </rPh>
    <rPh sb="19" eb="22">
      <t>ジュウギョウシャ</t>
    </rPh>
    <rPh sb="23" eb="25">
      <t>キンム</t>
    </rPh>
    <rPh sb="28" eb="30">
      <t>ジカン</t>
    </rPh>
    <rPh sb="30" eb="31">
      <t>スウ</t>
    </rPh>
    <phoneticPr fontId="71"/>
  </si>
  <si>
    <t>時間/週</t>
    <rPh sb="0" eb="2">
      <t>ジカン</t>
    </rPh>
    <rPh sb="3" eb="4">
      <t>シュウ</t>
    </rPh>
    <phoneticPr fontId="3"/>
  </si>
  <si>
    <t>時間/月</t>
    <rPh sb="0" eb="2">
      <t>ジカン</t>
    </rPh>
    <rPh sb="3" eb="4">
      <t>ツキ</t>
    </rPh>
    <phoneticPr fontId="3"/>
  </si>
  <si>
    <r>
      <t>(3)'事業所における常勤</t>
    </r>
    <r>
      <rPr>
        <sz val="10"/>
        <color rgb="FFFF0000"/>
        <rFont val="ＭＳ ゴシック"/>
        <family val="3"/>
        <charset val="128"/>
      </rPr>
      <t>（</t>
    </r>
    <r>
      <rPr>
        <u/>
        <sz val="10"/>
        <color rgb="FFFF0000"/>
        <rFont val="ＭＳ ゴシック"/>
        <family val="3"/>
        <charset val="128"/>
      </rPr>
      <t>時短勤務</t>
    </r>
    <r>
      <rPr>
        <sz val="10"/>
        <color rgb="FFFF0000"/>
        <rFont val="ＭＳ ゴシック"/>
        <family val="3"/>
        <charset val="128"/>
      </rPr>
      <t>）</t>
    </r>
    <r>
      <rPr>
        <sz val="10"/>
        <color theme="1"/>
        <rFont val="ＭＳ ゴシック"/>
        <family val="3"/>
        <charset val="128"/>
      </rPr>
      <t>の従業者が勤務すべき時間数</t>
    </r>
    <rPh sb="4" eb="7">
      <t>ジギョウショ</t>
    </rPh>
    <rPh sb="11" eb="13">
      <t>ジョウキン</t>
    </rPh>
    <rPh sb="14" eb="16">
      <t>ジタン</t>
    </rPh>
    <rPh sb="16" eb="18">
      <t>キンム</t>
    </rPh>
    <rPh sb="20" eb="23">
      <t>ジュウギョウシャ</t>
    </rPh>
    <rPh sb="24" eb="26">
      <t>キンム</t>
    </rPh>
    <rPh sb="29" eb="31">
      <t>ジカン</t>
    </rPh>
    <rPh sb="31" eb="32">
      <t>スウ</t>
    </rPh>
    <phoneticPr fontId="71"/>
  </si>
  <si>
    <t>合計</t>
    <rPh sb="0" eb="2">
      <t>ゴウケイ</t>
    </rPh>
    <phoneticPr fontId="59"/>
  </si>
  <si>
    <t>専従</t>
    <rPh sb="0" eb="2">
      <t>センジュウ</t>
    </rPh>
    <phoneticPr fontId="3"/>
  </si>
  <si>
    <t>兼務</t>
    <rPh sb="0" eb="2">
      <t>ケンム</t>
    </rPh>
    <phoneticPr fontId="3"/>
  </si>
  <si>
    <t>専従</t>
    <rPh sb="0" eb="2">
      <t>センジュウ</t>
    </rPh>
    <phoneticPr fontId="59"/>
  </si>
  <si>
    <t>兼務</t>
    <rPh sb="0" eb="2">
      <t>ケンム</t>
    </rPh>
    <phoneticPr fontId="59"/>
  </si>
  <si>
    <t>専従</t>
    <rPh sb="0" eb="2">
      <t>センジュウ</t>
    </rPh>
    <phoneticPr fontId="75"/>
  </si>
  <si>
    <t>兼務</t>
    <rPh sb="0" eb="2">
      <t>ケンム</t>
    </rPh>
    <phoneticPr fontId="75"/>
  </si>
  <si>
    <t>常勤</t>
    <rPh sb="0" eb="2">
      <t>ジョウキン</t>
    </rPh>
    <phoneticPr fontId="8"/>
  </si>
  <si>
    <t>非常勤</t>
    <rPh sb="0" eb="3">
      <t>ヒジョウキン</t>
    </rPh>
    <phoneticPr fontId="59"/>
  </si>
  <si>
    <t>常勤換算数</t>
    <rPh sb="0" eb="2">
      <t>ジョウキン</t>
    </rPh>
    <rPh sb="2" eb="4">
      <t>カンサン</t>
    </rPh>
    <rPh sb="4" eb="5">
      <t>スウ</t>
    </rPh>
    <phoneticPr fontId="59"/>
  </si>
  <si>
    <t>（管理者・サビ管・医師・その他職員を除く）</t>
    <rPh sb="1" eb="4">
      <t>カンリシャ</t>
    </rPh>
    <rPh sb="7" eb="8">
      <t>カン</t>
    </rPh>
    <rPh sb="9" eb="11">
      <t>イシ</t>
    </rPh>
    <rPh sb="14" eb="15">
      <t>タ</t>
    </rPh>
    <rPh sb="15" eb="17">
      <t>ショクイン</t>
    </rPh>
    <rPh sb="18" eb="19">
      <t>ノゾ</t>
    </rPh>
    <phoneticPr fontId="59"/>
  </si>
  <si>
    <t>←夜勤者がいる場合は🌙マーク</t>
    <rPh sb="1" eb="3">
      <t>ヤキン</t>
    </rPh>
    <rPh sb="3" eb="4">
      <t>シャ</t>
    </rPh>
    <rPh sb="7" eb="9">
      <t>バアイ</t>
    </rPh>
    <phoneticPr fontId="59"/>
  </si>
  <si>
    <t>(4)職種</t>
    <rPh sb="3" eb="5">
      <t>ショクシュ</t>
    </rPh>
    <phoneticPr fontId="3"/>
  </si>
  <si>
    <t>(5)勤務形態
(時短の場合は□に✔）</t>
    <rPh sb="3" eb="5">
      <t>キンム</t>
    </rPh>
    <rPh sb="5" eb="7">
      <t>ケイタイ</t>
    </rPh>
    <rPh sb="9" eb="11">
      <t>ジタン</t>
    </rPh>
    <rPh sb="12" eb="14">
      <t>バアイ</t>
    </rPh>
    <phoneticPr fontId="3"/>
  </si>
  <si>
    <t>(6)資格</t>
    <rPh sb="3" eb="5">
      <t>シカク</t>
    </rPh>
    <phoneticPr fontId="3"/>
  </si>
  <si>
    <t>(7)氏名</t>
    <rPh sb="3" eb="5">
      <t>シメイ</t>
    </rPh>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</si>
  <si>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</si>
  <si>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</si>
  <si>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(12)常勤換算数</t>
    <rPh sb="4" eb="6">
      <t>ジョウキン</t>
    </rPh>
    <rPh sb="6" eb="8">
      <t>カンサン</t>
    </rPh>
    <rPh sb="8" eb="9">
      <t>スウ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</si>
  <si>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</si>
  <si>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</si>
  <si>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</si>
  <si>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</si>
  <si>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法人全体での勤務時間数合計</t>
    <rPh sb="0" eb="2">
      <t>ホウジン</t>
    </rPh>
    <rPh sb="2" eb="4">
      <t>ゼンタイ</t>
    </rPh>
    <rPh sb="6" eb="8">
      <t>キンム</t>
    </rPh>
    <rPh sb="8" eb="10">
      <t>ジカン</t>
    </rPh>
    <rPh sb="10" eb="11">
      <t>スウ</t>
    </rPh>
    <rPh sb="11" eb="13">
      <t>ゴウケイ</t>
    </rPh>
    <phoneticPr fontId="59"/>
  </si>
  <si>
    <t>シフト記号</t>
    <rPh sb="3" eb="5">
      <t>キゴウ</t>
    </rPh>
    <phoneticPr fontId="59"/>
  </si>
  <si>
    <t>常勤数(４週)</t>
    <rPh sb="0" eb="2">
      <t>ジョウキン</t>
    </rPh>
    <rPh sb="2" eb="3">
      <t>スウ</t>
    </rPh>
    <rPh sb="5" eb="6">
      <t>シュウ</t>
    </rPh>
    <phoneticPr fontId="59"/>
  </si>
  <si>
    <t>常勤数(歴月)</t>
    <rPh sb="0" eb="2">
      <t>ジョウキン</t>
    </rPh>
    <rPh sb="2" eb="3">
      <t>スウ</t>
    </rPh>
    <rPh sb="4" eb="5">
      <t>レキ</t>
    </rPh>
    <rPh sb="5" eb="6">
      <t>ゲツ</t>
    </rPh>
    <phoneticPr fontId="59"/>
  </si>
  <si>
    <t>勤務時間計(４週)</t>
    <rPh sb="7" eb="8">
      <t>シュウ</t>
    </rPh>
    <phoneticPr fontId="59"/>
  </si>
  <si>
    <t>勤務時間計(歴月)</t>
    <rPh sb="6" eb="7">
      <t>レキ</t>
    </rPh>
    <rPh sb="7" eb="8">
      <t>ゲツ</t>
    </rPh>
    <phoneticPr fontId="59"/>
  </si>
  <si>
    <t>日中　　</t>
    <rPh sb="0" eb="2">
      <t>ニッチュウ</t>
    </rPh>
    <phoneticPr fontId="59"/>
  </si>
  <si>
    <t>夜間　　</t>
    <rPh sb="0" eb="2">
      <t>ヤカン</t>
    </rPh>
    <phoneticPr fontId="5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</si>
  <si>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1"/>
  </si>
  <si>
    <t>　(1) 「４週」・「暦月」のいずれかを選択してください。</t>
    <rPh sb="7" eb="8">
      <t>シュウ</t>
    </rPh>
    <rPh sb="11" eb="12">
      <t>レキ</t>
    </rPh>
    <rPh sb="12" eb="13">
      <t>ツキ</t>
    </rPh>
    <rPh sb="20" eb="22">
      <t>センタク</t>
    </rPh>
    <phoneticPr fontId="71"/>
  </si>
  <si>
    <t>　(2) 「予定」・「実績」のいずれかを選択してください。</t>
    <rPh sb="6" eb="8">
      <t>ヨテイ</t>
    </rPh>
    <rPh sb="11" eb="13">
      <t>ジッセキ</t>
    </rPh>
    <rPh sb="20" eb="22">
      <t>センタク</t>
    </rPh>
    <phoneticPr fontId="7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</si>
  <si>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1"/>
  </si>
  <si>
    <t>　(4) 従業者の職種を入力してください。</t>
    <rPh sb="5" eb="8">
      <t>ジュウギョウシャ</t>
    </rPh>
    <rPh sb="9" eb="11">
      <t>ショクシュ</t>
    </rPh>
    <rPh sb="12" eb="14">
      <t>ニュウリョク</t>
    </rPh>
    <phoneticPr fontId="71"/>
  </si>
  <si>
    <t xml:space="preserve"> 　　 記入の順序は、職種ごとにまとめてください。</t>
    <rPh sb="4" eb="6">
      <t>キニュウ</t>
    </rPh>
    <rPh sb="7" eb="9">
      <t>ジュンジョ</t>
    </rPh>
    <rPh sb="11" eb="13">
      <t>ショクシュ</t>
    </rPh>
    <phoneticPr fontId="7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</si>
  <si>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0"/>
  </si>
  <si>
    <t>記号</t>
    <rPh sb="0" eb="2">
      <t>キゴウ</t>
    </rPh>
    <phoneticPr fontId="71"/>
  </si>
  <si>
    <t>区分</t>
    <rPh sb="0" eb="2">
      <t>クブン</t>
    </rPh>
    <phoneticPr fontId="71"/>
  </si>
  <si>
    <t>(A)常/専</t>
    <rPh sb="3" eb="4">
      <t>ツネ</t>
    </rPh>
    <rPh sb="5" eb="6">
      <t>セン</t>
    </rPh>
    <phoneticPr fontId="59"/>
  </si>
  <si>
    <t>常勤で専従</t>
    <rPh sb="0" eb="2">
      <t>ジョウキン</t>
    </rPh>
    <rPh sb="3" eb="5">
      <t>センジュウ</t>
    </rPh>
    <phoneticPr fontId="71"/>
  </si>
  <si>
    <t>(B)常/兼</t>
    <rPh sb="3" eb="4">
      <t>ツネ</t>
    </rPh>
    <rPh sb="5" eb="6">
      <t>カ</t>
    </rPh>
    <phoneticPr fontId="59"/>
  </si>
  <si>
    <t>常勤で兼務</t>
    <rPh sb="0" eb="2">
      <t>ジョウキン</t>
    </rPh>
    <rPh sb="3" eb="5">
      <t>ケンム</t>
    </rPh>
    <phoneticPr fontId="71"/>
  </si>
  <si>
    <t>(C)非/専</t>
    <rPh sb="3" eb="4">
      <t>ヒ</t>
    </rPh>
    <rPh sb="5" eb="6">
      <t>セン</t>
    </rPh>
    <phoneticPr fontId="59"/>
  </si>
  <si>
    <t>非常勤で専従</t>
    <rPh sb="0" eb="3">
      <t>ヒジョウキン</t>
    </rPh>
    <rPh sb="4" eb="6">
      <t>センジュウ</t>
    </rPh>
    <phoneticPr fontId="71"/>
  </si>
  <si>
    <t>(D)非/兼</t>
    <rPh sb="3" eb="4">
      <t>ヒ</t>
    </rPh>
    <rPh sb="5" eb="6">
      <t>カ</t>
    </rPh>
    <phoneticPr fontId="59"/>
  </si>
  <si>
    <t>非常勤で兼務</t>
    <rPh sb="0" eb="3">
      <t>ヒジョウキン</t>
    </rPh>
    <rPh sb="4" eb="6">
      <t>ケンム</t>
    </rPh>
    <phoneticPr fontId="71"/>
  </si>
  <si>
    <t>（注）常勤・非常勤の区分について</t>
    <rPh sb="1" eb="2">
      <t>チュウ</t>
    </rPh>
    <rPh sb="3" eb="5">
      <t>ジョウキン</t>
    </rPh>
    <rPh sb="6" eb="9">
      <t>ヒジョウキン</t>
    </rPh>
    <rPh sb="10" eb="12">
      <t>クブン</t>
    </rPh>
    <phoneticPr fontId="7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</si>
  <si>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</si>
  <si>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1"/>
  </si>
  <si>
    <t>　(6) 従業者の保有する資格を入力してください。</t>
    <rPh sb="5" eb="8">
      <t>ジュウギョウシャ</t>
    </rPh>
    <rPh sb="9" eb="11">
      <t>ホユウ</t>
    </rPh>
    <rPh sb="13" eb="15">
      <t>シカク</t>
    </rPh>
    <rPh sb="16" eb="18">
      <t>ニュウリョク</t>
    </rPh>
    <phoneticPr fontId="7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</si>
  <si>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</si>
  <si>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1"/>
  </si>
  <si>
    <t>　(7) 従業者の氏名を記入してください。</t>
    <rPh sb="5" eb="8">
      <t>ジュウギョウシャ</t>
    </rPh>
    <rPh sb="9" eb="11">
      <t>シメイ</t>
    </rPh>
    <rPh sb="12" eb="14">
      <t>キニュウ</t>
    </rPh>
    <phoneticPr fontId="7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</si>
  <si>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7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</si>
  <si>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</si>
  <si>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7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</si>
  <si>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7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</si>
  <si>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7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</si>
  <si>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7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</si>
  <si>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1"/>
  </si>
  <si>
    <t>　　　 その他、特記事項欄としてもご活用ください。</t>
    <rPh sb="6" eb="7">
      <t>タ</t>
    </rPh>
    <rPh sb="8" eb="10">
      <t>トッキ</t>
    </rPh>
    <rPh sb="10" eb="12">
      <t>ジコウ</t>
    </rPh>
    <rPh sb="12" eb="13">
      <t>ラン</t>
    </rPh>
    <rPh sb="18" eb="20">
      <t>カツヨウ</t>
    </rPh>
    <phoneticPr fontId="10"/>
  </si>
  <si>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</si>
  <si>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0"/>
  </si>
  <si>
    <t>職種①</t>
    <rPh sb="0" eb="2">
      <t>ショクシュ</t>
    </rPh>
    <phoneticPr fontId="40"/>
  </si>
  <si>
    <t>職種②</t>
    <rPh sb="0" eb="2">
      <t>ショクシュ</t>
    </rPh>
    <phoneticPr fontId="40"/>
  </si>
  <si>
    <t>職種③</t>
    <rPh sb="0" eb="2">
      <t>ショクシュ</t>
    </rPh>
    <phoneticPr fontId="40"/>
  </si>
  <si>
    <t>職種④</t>
    <rPh sb="0" eb="2">
      <t>ショクシュ</t>
    </rPh>
    <phoneticPr fontId="40"/>
  </si>
  <si>
    <t>職種⑤</t>
    <rPh sb="0" eb="2">
      <t>ショクシュ</t>
    </rPh>
    <phoneticPr fontId="40"/>
  </si>
  <si>
    <t>職種⑥</t>
    <rPh sb="0" eb="2">
      <t>ショクシュ</t>
    </rPh>
    <phoneticPr fontId="40"/>
  </si>
  <si>
    <t>職種⑦</t>
    <rPh sb="0" eb="2">
      <t>ショクシュ</t>
    </rPh>
    <phoneticPr fontId="40"/>
  </si>
  <si>
    <t>職種⑧</t>
    <rPh sb="0" eb="2">
      <t>ショクシュ</t>
    </rPh>
    <phoneticPr fontId="40"/>
  </si>
  <si>
    <t>職種⑨</t>
    <phoneticPr fontId="40"/>
  </si>
  <si>
    <t>職種⑩</t>
    <phoneticPr fontId="40"/>
  </si>
  <si>
    <t>居宅介護</t>
    <phoneticPr fontId="3"/>
  </si>
  <si>
    <t>管理者</t>
    <rPh sb="0" eb="3">
      <t>カンリシャ</t>
    </rPh>
    <phoneticPr fontId="40"/>
  </si>
  <si>
    <t>サービス提供責任者</t>
    <rPh sb="4" eb="6">
      <t>テイキョウ</t>
    </rPh>
    <rPh sb="6" eb="9">
      <t>セキニンシャ</t>
    </rPh>
    <phoneticPr fontId="40"/>
  </si>
  <si>
    <t>従業者</t>
    <rPh sb="0" eb="3">
      <t>ジュウギョウシャ</t>
    </rPh>
    <phoneticPr fontId="40"/>
  </si>
  <si>
    <t>重度訪問介護</t>
    <rPh sb="0" eb="2">
      <t>ジュウド</t>
    </rPh>
    <rPh sb="2" eb="4">
      <t>ホウモン</t>
    </rPh>
    <rPh sb="4" eb="6">
      <t>カイゴ</t>
    </rPh>
    <phoneticPr fontId="40"/>
  </si>
  <si>
    <t>同行援護</t>
    <rPh sb="0" eb="2">
      <t>ドウコウ</t>
    </rPh>
    <rPh sb="2" eb="4">
      <t>エンゴ</t>
    </rPh>
    <phoneticPr fontId="40"/>
  </si>
  <si>
    <t>行動援護</t>
    <rPh sb="0" eb="4">
      <t>コウドウエンゴ</t>
    </rPh>
    <phoneticPr fontId="40"/>
  </si>
  <si>
    <t>サービス管理責任者</t>
    <rPh sb="4" eb="6">
      <t>カンリ</t>
    </rPh>
    <rPh sb="6" eb="9">
      <t>セキニンシャ</t>
    </rPh>
    <phoneticPr fontId="40"/>
  </si>
  <si>
    <t>医師</t>
    <rPh sb="0" eb="2">
      <t>イシ</t>
    </rPh>
    <phoneticPr fontId="40"/>
  </si>
  <si>
    <t>看護職員</t>
    <rPh sb="0" eb="4">
      <t>カンゴショクイン</t>
    </rPh>
    <phoneticPr fontId="40"/>
  </si>
  <si>
    <t>生活支援員</t>
    <rPh sb="0" eb="5">
      <t>セイカツシエンイン</t>
    </rPh>
    <phoneticPr fontId="40"/>
  </si>
  <si>
    <t>理学療法士</t>
    <rPh sb="0" eb="5">
      <t>リガクリョウホウシ</t>
    </rPh>
    <phoneticPr fontId="40"/>
  </si>
  <si>
    <t>作業療法士</t>
    <rPh sb="0" eb="5">
      <t>サギョウリョウホウシ</t>
    </rPh>
    <phoneticPr fontId="40"/>
  </si>
  <si>
    <t>言語聴覚士</t>
    <rPh sb="0" eb="2">
      <t>ゲンゴ</t>
    </rPh>
    <rPh sb="2" eb="5">
      <t>チョウカクシ</t>
    </rPh>
    <phoneticPr fontId="40"/>
  </si>
  <si>
    <t>その他職員</t>
    <rPh sb="2" eb="3">
      <t>タ</t>
    </rPh>
    <rPh sb="3" eb="5">
      <t>ショクイン</t>
    </rPh>
    <phoneticPr fontId="40"/>
  </si>
  <si>
    <t>短期入所・併設型</t>
    <rPh sb="0" eb="2">
      <t>タンキ</t>
    </rPh>
    <rPh sb="2" eb="4">
      <t>ニュウショ</t>
    </rPh>
    <rPh sb="5" eb="8">
      <t>ヘイセツガタ</t>
    </rPh>
    <phoneticPr fontId="3"/>
  </si>
  <si>
    <t>短期入所・空床利用型</t>
    <rPh sb="0" eb="2">
      <t>タンキ</t>
    </rPh>
    <rPh sb="2" eb="4">
      <t>ニュウショ</t>
    </rPh>
    <rPh sb="5" eb="7">
      <t>クウショウ</t>
    </rPh>
    <rPh sb="7" eb="10">
      <t>リヨウガタ</t>
    </rPh>
    <phoneticPr fontId="3"/>
  </si>
  <si>
    <t>短期入所・単独型</t>
    <rPh sb="0" eb="2">
      <t>タンキ</t>
    </rPh>
    <rPh sb="2" eb="4">
      <t>ニュウショ</t>
    </rPh>
    <rPh sb="5" eb="8">
      <t>タンドクガタ</t>
    </rPh>
    <phoneticPr fontId="3"/>
  </si>
  <si>
    <t>重度障害者等包括支援</t>
    <rPh sb="0" eb="2">
      <t>ジュウド</t>
    </rPh>
    <rPh sb="2" eb="5">
      <t>ショウガイシャ</t>
    </rPh>
    <rPh sb="5" eb="6">
      <t>ナド</t>
    </rPh>
    <rPh sb="6" eb="8">
      <t>ホウカツ</t>
    </rPh>
    <rPh sb="8" eb="10">
      <t>シエン</t>
    </rPh>
    <phoneticPr fontId="3"/>
  </si>
  <si>
    <t>共同生活援助・介護サービス包括型</t>
    <rPh sb="0" eb="2">
      <t>キョウドウ</t>
    </rPh>
    <rPh sb="2" eb="4">
      <t>セイカツ</t>
    </rPh>
    <rPh sb="4" eb="6">
      <t>エンジョ</t>
    </rPh>
    <phoneticPr fontId="3"/>
  </si>
  <si>
    <t>世話人</t>
    <rPh sb="0" eb="3">
      <t>セワニン</t>
    </rPh>
    <phoneticPr fontId="40"/>
  </si>
  <si>
    <t>共同生活援助・外部サービス利用型</t>
    <rPh sb="0" eb="2">
      <t>キョウドウ</t>
    </rPh>
    <rPh sb="2" eb="4">
      <t>セイカツ</t>
    </rPh>
    <rPh sb="4" eb="6">
      <t>エンジョ</t>
    </rPh>
    <phoneticPr fontId="3"/>
  </si>
  <si>
    <t>共同生活援助・日中サービス支援型</t>
    <rPh sb="0" eb="2">
      <t>キョウドウ</t>
    </rPh>
    <rPh sb="2" eb="4">
      <t>セイカツ</t>
    </rPh>
    <rPh sb="4" eb="6">
      <t>エンジョ</t>
    </rPh>
    <phoneticPr fontId="3"/>
  </si>
  <si>
    <t>夜間支援従事者</t>
    <rPh sb="0" eb="7">
      <t>ヤカンシエンジュウジシャ</t>
    </rPh>
    <phoneticPr fontId="40"/>
  </si>
  <si>
    <t>障害者支援施設</t>
    <rPh sb="0" eb="3">
      <t>ショウガイシャ</t>
    </rPh>
    <rPh sb="3" eb="5">
      <t>シエン</t>
    </rPh>
    <rPh sb="5" eb="7">
      <t>シセツ</t>
    </rPh>
    <phoneticPr fontId="3"/>
  </si>
  <si>
    <t>就労支援員</t>
    <rPh sb="0" eb="2">
      <t>シュウロウ</t>
    </rPh>
    <rPh sb="2" eb="5">
      <t>シエンイン</t>
    </rPh>
    <phoneticPr fontId="40"/>
  </si>
  <si>
    <t>職業指導員</t>
    <rPh sb="0" eb="2">
      <t>ショクギョウ</t>
    </rPh>
    <rPh sb="2" eb="4">
      <t>シドウ</t>
    </rPh>
    <rPh sb="4" eb="5">
      <t>イン</t>
    </rPh>
    <phoneticPr fontId="40"/>
  </si>
  <si>
    <t>機能訓練</t>
    <rPh sb="0" eb="2">
      <t>キノウ</t>
    </rPh>
    <rPh sb="2" eb="4">
      <t>クンレン</t>
    </rPh>
    <phoneticPr fontId="3"/>
  </si>
  <si>
    <t>生活訓練</t>
    <rPh sb="0" eb="2">
      <t>セイカツ</t>
    </rPh>
    <rPh sb="2" eb="4">
      <t>クンレン</t>
    </rPh>
    <phoneticPr fontId="3"/>
  </si>
  <si>
    <t>地域移行支援員</t>
    <rPh sb="0" eb="4">
      <t>チイキイコウ</t>
    </rPh>
    <rPh sb="4" eb="7">
      <t>シエンイン</t>
    </rPh>
    <phoneticPr fontId="40"/>
  </si>
  <si>
    <t>就労支援員</t>
    <rPh sb="0" eb="5">
      <t>シュウロウシエンイン</t>
    </rPh>
    <phoneticPr fontId="40"/>
  </si>
  <si>
    <t>職業指導員</t>
    <rPh sb="0" eb="4">
      <t>ショクギョウシドウ</t>
    </rPh>
    <rPh sb="4" eb="5">
      <t>イン</t>
    </rPh>
    <phoneticPr fontId="40"/>
  </si>
  <si>
    <t>生活支援員</t>
    <rPh sb="0" eb="2">
      <t>セイカツ</t>
    </rPh>
    <rPh sb="2" eb="5">
      <t>シエンイン</t>
    </rPh>
    <phoneticPr fontId="40"/>
  </si>
  <si>
    <t>認定指定就労移行支援</t>
    <rPh sb="0" eb="2">
      <t>ニンテイ</t>
    </rPh>
    <rPh sb="2" eb="4">
      <t>シテイ</t>
    </rPh>
    <rPh sb="4" eb="6">
      <t>シュウロウ</t>
    </rPh>
    <rPh sb="6" eb="8">
      <t>イコウ</t>
    </rPh>
    <rPh sb="8" eb="10">
      <t>シエン</t>
    </rPh>
    <phoneticPr fontId="3"/>
  </si>
  <si>
    <t>就労継続支援Ａ型・Ｂ型</t>
    <rPh sb="0" eb="2">
      <t>シュウロウ</t>
    </rPh>
    <rPh sb="2" eb="4">
      <t>ケイゾク</t>
    </rPh>
    <rPh sb="4" eb="6">
      <t>シエン</t>
    </rPh>
    <rPh sb="7" eb="8">
      <t>ガタ</t>
    </rPh>
    <rPh sb="10" eb="11">
      <t>ガタ</t>
    </rPh>
    <phoneticPr fontId="3"/>
  </si>
  <si>
    <t>一般相談支援事業</t>
    <rPh sb="2" eb="4">
      <t>ソウダン</t>
    </rPh>
    <rPh sb="4" eb="6">
      <t>シエン</t>
    </rPh>
    <rPh sb="6" eb="8">
      <t>ジギョウ</t>
    </rPh>
    <phoneticPr fontId="3"/>
  </si>
  <si>
    <t>就労定着支援</t>
    <rPh sb="0" eb="2">
      <t>シュウロウ</t>
    </rPh>
    <rPh sb="2" eb="4">
      <t>テイチャク</t>
    </rPh>
    <rPh sb="4" eb="6">
      <t>シエン</t>
    </rPh>
    <phoneticPr fontId="3"/>
  </si>
  <si>
    <t>就労定着支援員</t>
    <rPh sb="0" eb="2">
      <t>シュウロウ</t>
    </rPh>
    <rPh sb="2" eb="7">
      <t>テイチャクシエンイン</t>
    </rPh>
    <phoneticPr fontId="40"/>
  </si>
  <si>
    <t>自立生活援助</t>
    <rPh sb="0" eb="2">
      <t>ジリツ</t>
    </rPh>
    <rPh sb="2" eb="4">
      <t>セイカツ</t>
    </rPh>
    <rPh sb="4" eb="6">
      <t>エンジョ</t>
    </rPh>
    <phoneticPr fontId="3"/>
  </si>
  <si>
    <t>地域生活支援員</t>
    <rPh sb="0" eb="7">
      <t>チイキセイカツシエンイン</t>
    </rPh>
    <phoneticPr fontId="40"/>
  </si>
  <si>
    <t>特定相談支援・障害児相談支援</t>
    <rPh sb="0" eb="2">
      <t>トクテイ</t>
    </rPh>
    <rPh sb="2" eb="4">
      <t>ソウダン</t>
    </rPh>
    <rPh sb="4" eb="6">
      <t>シエン</t>
    </rPh>
    <rPh sb="7" eb="10">
      <t>ショウガイジ</t>
    </rPh>
    <rPh sb="10" eb="12">
      <t>ソウダン</t>
    </rPh>
    <rPh sb="12" eb="14">
      <t>シエン</t>
    </rPh>
    <phoneticPr fontId="71"/>
  </si>
  <si>
    <t>相談支援専門員</t>
    <rPh sb="0" eb="7">
      <t>ソウダンシエンセンモンイン</t>
    </rPh>
    <phoneticPr fontId="40"/>
  </si>
  <si>
    <t>相談支援員</t>
    <rPh sb="0" eb="2">
      <t>ソウダン</t>
    </rPh>
    <rPh sb="2" eb="5">
      <t>シエンイン</t>
    </rPh>
    <phoneticPr fontId="40"/>
  </si>
  <si>
    <t>児童発達支援・放課後等デイサービス</t>
    <rPh sb="0" eb="2">
      <t>ジドウ</t>
    </rPh>
    <rPh sb="2" eb="4">
      <t>ハッタツ</t>
    </rPh>
    <rPh sb="4" eb="6">
      <t>シエン</t>
    </rPh>
    <rPh sb="7" eb="11">
      <t>ホウカゴトウ</t>
    </rPh>
    <phoneticPr fontId="71"/>
  </si>
  <si>
    <t>児童発達支援管理責任者</t>
    <rPh sb="0" eb="2">
      <t>ジドウ</t>
    </rPh>
    <rPh sb="2" eb="6">
      <t>ハッタツシエン</t>
    </rPh>
    <rPh sb="6" eb="8">
      <t>カンリ</t>
    </rPh>
    <rPh sb="8" eb="11">
      <t>セキニンシャ</t>
    </rPh>
    <phoneticPr fontId="40"/>
  </si>
  <si>
    <t>児童指導員</t>
    <rPh sb="0" eb="2">
      <t>ジドウ</t>
    </rPh>
    <rPh sb="2" eb="5">
      <t>シドウイン</t>
    </rPh>
    <phoneticPr fontId="40"/>
  </si>
  <si>
    <t>保育士</t>
    <rPh sb="0" eb="3">
      <t>ホイクシ</t>
    </rPh>
    <phoneticPr fontId="40"/>
  </si>
  <si>
    <t>機能訓練担当職員</t>
    <rPh sb="0" eb="4">
      <t>キノウクンレン</t>
    </rPh>
    <rPh sb="4" eb="6">
      <t>タントウ</t>
    </rPh>
    <rPh sb="6" eb="8">
      <t>ショクイン</t>
    </rPh>
    <phoneticPr fontId="40"/>
  </si>
  <si>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0"/>
  </si>
  <si>
    <t>嘱託医</t>
    <rPh sb="0" eb="2">
      <t>ショクタク</t>
    </rPh>
    <phoneticPr fontId="40"/>
  </si>
  <si>
    <t>児童発達支援・児童発達支援センターであるもの</t>
    <rPh sb="0" eb="6">
      <t>ジドウハッタツシエン</t>
    </rPh>
    <rPh sb="7" eb="11">
      <t>ジドウハッタツ</t>
    </rPh>
    <rPh sb="11" eb="13">
      <t>シエン</t>
    </rPh>
    <phoneticPr fontId="40"/>
  </si>
  <si>
    <t>栄養士</t>
    <rPh sb="0" eb="3">
      <t>エイヨウシ</t>
    </rPh>
    <phoneticPr fontId="40"/>
  </si>
  <si>
    <t>調理員</t>
    <rPh sb="0" eb="3">
      <t>チョウリイン</t>
    </rPh>
    <phoneticPr fontId="40"/>
  </si>
  <si>
    <t>保育所等訪問支援</t>
    <rPh sb="0" eb="3">
      <t>ホイクショ</t>
    </rPh>
    <rPh sb="3" eb="4">
      <t>トウ</t>
    </rPh>
    <rPh sb="4" eb="6">
      <t>ホウモン</t>
    </rPh>
    <rPh sb="6" eb="8">
      <t>シエン</t>
    </rPh>
    <phoneticPr fontId="71"/>
  </si>
  <si>
    <t>訪問支援員</t>
    <rPh sb="0" eb="2">
      <t>ホウモン</t>
    </rPh>
    <rPh sb="2" eb="5">
      <t>シエンイン</t>
    </rPh>
    <phoneticPr fontId="40"/>
  </si>
  <si>
    <t>居宅訪問型児童発達支援</t>
    <rPh sb="0" eb="2">
      <t>キョタク</t>
    </rPh>
    <rPh sb="2" eb="4">
      <t>ホウモン</t>
    </rPh>
    <rPh sb="4" eb="5">
      <t>ガタ</t>
    </rPh>
    <rPh sb="5" eb="7">
      <t>ジドウ</t>
    </rPh>
    <rPh sb="7" eb="9">
      <t>ハッタツ</t>
    </rPh>
    <rPh sb="9" eb="11">
      <t>シエン</t>
    </rPh>
    <phoneticPr fontId="71"/>
  </si>
  <si>
    <t>福祉型障害児入所施設</t>
    <rPh sb="0" eb="3">
      <t>フクシガタ</t>
    </rPh>
    <rPh sb="3" eb="6">
      <t>ショウガイジ</t>
    </rPh>
    <rPh sb="6" eb="8">
      <t>ニュウショ</t>
    </rPh>
    <rPh sb="8" eb="10">
      <t>シセツ</t>
    </rPh>
    <phoneticPr fontId="71"/>
  </si>
  <si>
    <t>心理担当職員</t>
    <rPh sb="0" eb="6">
      <t>シンリタントウショクイン</t>
    </rPh>
    <phoneticPr fontId="40"/>
  </si>
  <si>
    <t>医療型障害児入所施設</t>
    <rPh sb="0" eb="2">
      <t>イリョウ</t>
    </rPh>
    <rPh sb="2" eb="3">
      <t>ガタ</t>
    </rPh>
    <rPh sb="3" eb="6">
      <t>ショウガイジ</t>
    </rPh>
    <rPh sb="6" eb="8">
      <t>ニュウショ</t>
    </rPh>
    <rPh sb="8" eb="10">
      <t>シセツ</t>
    </rPh>
    <phoneticPr fontId="71"/>
  </si>
  <si>
    <t>理学療法士
又は作業療法士</t>
    <rPh sb="0" eb="5">
      <t>リガクリョウホウシ</t>
    </rPh>
    <rPh sb="6" eb="7">
      <t>マタ</t>
    </rPh>
    <rPh sb="8" eb="13">
      <t>サギョウリョウホウシ</t>
    </rPh>
    <phoneticPr fontId="40"/>
  </si>
  <si>
    <t>職業指導員</t>
    <rPh sb="0" eb="5">
      <t>ショクギョウシドウイン</t>
    </rPh>
    <phoneticPr fontId="40"/>
  </si>
  <si>
    <t>資格種類</t>
    <rPh sb="0" eb="2">
      <t>シカク</t>
    </rPh>
    <rPh sb="2" eb="4">
      <t>シュルイ</t>
    </rPh>
    <phoneticPr fontId="71"/>
  </si>
  <si>
    <t>介護福祉士</t>
    <rPh sb="0" eb="5">
      <t>カイゴフクシシ</t>
    </rPh>
    <phoneticPr fontId="40"/>
  </si>
  <si>
    <t>社会福祉士</t>
    <rPh sb="0" eb="2">
      <t>シャカイ</t>
    </rPh>
    <rPh sb="2" eb="4">
      <t>フクシ</t>
    </rPh>
    <rPh sb="4" eb="5">
      <t>シ</t>
    </rPh>
    <phoneticPr fontId="40"/>
  </si>
  <si>
    <t>精神保健福祉士</t>
    <rPh sb="0" eb="2">
      <t>セイシン</t>
    </rPh>
    <rPh sb="2" eb="4">
      <t>ホケン</t>
    </rPh>
    <rPh sb="4" eb="7">
      <t>フクシシ</t>
    </rPh>
    <phoneticPr fontId="40"/>
  </si>
  <si>
    <t>心理士</t>
    <rPh sb="0" eb="3">
      <t>シンリシ</t>
    </rPh>
    <phoneticPr fontId="40"/>
  </si>
  <si>
    <t>看護師</t>
    <rPh sb="0" eb="3">
      <t>カンゴシ</t>
    </rPh>
    <phoneticPr fontId="40"/>
  </si>
  <si>
    <t>准看護師</t>
    <rPh sb="0" eb="4">
      <t>ジュンカンゴシ</t>
    </rPh>
    <phoneticPr fontId="40"/>
  </si>
  <si>
    <t>強行（基礎）</t>
    <rPh sb="0" eb="2">
      <t>キョウコウ</t>
    </rPh>
    <rPh sb="3" eb="5">
      <t>キソ</t>
    </rPh>
    <phoneticPr fontId="40"/>
  </si>
  <si>
    <t>強行（実践）</t>
    <rPh sb="0" eb="2">
      <t>キョウコウ</t>
    </rPh>
    <rPh sb="3" eb="5">
      <t>ジッセン</t>
    </rPh>
    <phoneticPr fontId="40"/>
  </si>
  <si>
    <t>喀痰（一号）</t>
    <rPh sb="0" eb="2">
      <t>カクタン</t>
    </rPh>
    <rPh sb="3" eb="5">
      <t>イチゴウ</t>
    </rPh>
    <phoneticPr fontId="40"/>
  </si>
  <si>
    <t>喀痰（二号）</t>
    <rPh sb="0" eb="2">
      <t>カクタン</t>
    </rPh>
    <rPh sb="3" eb="5">
      <t>ニゴウ</t>
    </rPh>
    <phoneticPr fontId="59"/>
  </si>
  <si>
    <t>喀痰（三号）</t>
    <rPh sb="0" eb="2">
      <t>カクタン</t>
    </rPh>
    <rPh sb="3" eb="4">
      <t>ミ</t>
    </rPh>
    <rPh sb="4" eb="5">
      <t>ゴウ</t>
    </rPh>
    <phoneticPr fontId="59"/>
  </si>
  <si>
    <t>実績</t>
  </si>
  <si>
    <t>強度行動障害</t>
    <rPh sb="0" eb="2">
      <t>キョウド</t>
    </rPh>
    <rPh sb="2" eb="4">
      <t>コウドウ</t>
    </rPh>
    <rPh sb="4" eb="6">
      <t>ショウガイ</t>
    </rPh>
    <phoneticPr fontId="3"/>
  </si>
  <si>
    <t>支給決定市町</t>
    <rPh sb="0" eb="2">
      <t>シキュウ</t>
    </rPh>
    <rPh sb="2" eb="4">
      <t>ケッテイ</t>
    </rPh>
    <rPh sb="4" eb="5">
      <t>シ</t>
    </rPh>
    <rPh sb="5" eb="6">
      <t>マチ</t>
    </rPh>
    <phoneticPr fontId="3"/>
  </si>
  <si>
    <t>浜松市</t>
    <rPh sb="0" eb="2">
      <t>ハママツ</t>
    </rPh>
    <rPh sb="2" eb="3">
      <t>シ</t>
    </rPh>
    <phoneticPr fontId="3"/>
  </si>
  <si>
    <t>個別支援計画
原案の作成日</t>
    <rPh sb="0" eb="2">
      <t>コベツ</t>
    </rPh>
    <rPh sb="2" eb="4">
      <t>シエン</t>
    </rPh>
    <rPh sb="4" eb="6">
      <t>ケイカク</t>
    </rPh>
    <rPh sb="7" eb="9">
      <t>ゲンアン</t>
    </rPh>
    <rPh sb="10" eb="12">
      <t>サクセイ</t>
    </rPh>
    <rPh sb="12" eb="13">
      <t>ビ</t>
    </rPh>
    <phoneticPr fontId="3"/>
  </si>
  <si>
    <t>個別支援計画
利用者同意日</t>
    <rPh sb="0" eb="2">
      <t>コベツ</t>
    </rPh>
    <rPh sb="2" eb="4">
      <t>シエン</t>
    </rPh>
    <rPh sb="4" eb="6">
      <t>ケイカク</t>
    </rPh>
    <rPh sb="7" eb="10">
      <t>リヨウシャ</t>
    </rPh>
    <rPh sb="10" eb="12">
      <t>ドウイ</t>
    </rPh>
    <rPh sb="12" eb="13">
      <t>ビ</t>
    </rPh>
    <phoneticPr fontId="3"/>
  </si>
  <si>
    <t>モニタリングの
実　施　日</t>
    <rPh sb="12" eb="13">
      <t>ビ</t>
    </rPh>
    <phoneticPr fontId="3"/>
  </si>
  <si>
    <t>アセスメントの
実　施　日</t>
    <rPh sb="12" eb="13">
      <t>ビ</t>
    </rPh>
    <phoneticPr fontId="3"/>
  </si>
  <si>
    <t>個別支援会議の
実　施　日</t>
    <rPh sb="0" eb="2">
      <t>コベツ</t>
    </rPh>
    <rPh sb="2" eb="4">
      <t>シエン</t>
    </rPh>
    <rPh sb="4" eb="6">
      <t>カイギ</t>
    </rPh>
    <rPh sb="8" eb="9">
      <t>ミノル</t>
    </rPh>
    <rPh sb="10" eb="11">
      <t>セ</t>
    </rPh>
    <rPh sb="12" eb="13">
      <t>ビ</t>
    </rPh>
    <phoneticPr fontId="3"/>
  </si>
  <si>
    <t>相談員に対する計画交付日</t>
    <rPh sb="0" eb="2">
      <t>ソウダン</t>
    </rPh>
    <rPh sb="2" eb="3">
      <t>イン</t>
    </rPh>
    <rPh sb="4" eb="5">
      <t>タイ</t>
    </rPh>
    <rPh sb="7" eb="9">
      <t>ケイカク</t>
    </rPh>
    <rPh sb="9" eb="12">
      <t>コウフビ</t>
    </rPh>
    <phoneticPr fontId="3"/>
  </si>
  <si>
    <t>○</t>
    <phoneticPr fontId="3"/>
  </si>
  <si>
    <t>個別支援
会議の
本人同席</t>
    <rPh sb="0" eb="2">
      <t>コベツ</t>
    </rPh>
    <rPh sb="2" eb="4">
      <t>シエン</t>
    </rPh>
    <rPh sb="5" eb="7">
      <t>カイギ</t>
    </rPh>
    <rPh sb="9" eb="10">
      <t>ホン</t>
    </rPh>
    <rPh sb="10" eb="11">
      <t>ヒト</t>
    </rPh>
    <rPh sb="11" eb="12">
      <t>ドウ</t>
    </rPh>
    <rPh sb="12" eb="13">
      <t>セキ</t>
    </rPh>
    <phoneticPr fontId="3"/>
  </si>
  <si>
    <t>点検実施日</t>
    <rPh sb="0" eb="2">
      <t>テンケン</t>
    </rPh>
    <rPh sb="2" eb="4">
      <t>ジッシ</t>
    </rPh>
    <rPh sb="4" eb="5">
      <t>ビ</t>
    </rPh>
    <phoneticPr fontId="3"/>
  </si>
  <si>
    <t>検　査　日</t>
    <rPh sb="0" eb="1">
      <t>ケン</t>
    </rPh>
    <rPh sb="2" eb="3">
      <t>サ</t>
    </rPh>
    <rPh sb="4" eb="5">
      <t>ビ</t>
    </rPh>
    <phoneticPr fontId="3"/>
  </si>
  <si>
    <t>障害福祉サービス事業者（障害者・児施設、事業者）業務管理体制に係る一般検査調書</t>
    <phoneticPr fontId="3"/>
  </si>
  <si>
    <t>　　・利用者の障害程度区分別人数、平均障害程度区分</t>
    <rPh sb="17" eb="19">
      <t>ヘイキン</t>
    </rPh>
    <rPh sb="19" eb="21">
      <t>ショウガイ</t>
    </rPh>
    <rPh sb="21" eb="23">
      <t>テイド</t>
    </rPh>
    <rPh sb="23" eb="25">
      <t>クブン</t>
    </rPh>
    <phoneticPr fontId="3"/>
  </si>
  <si>
    <t>P1　職員の勤務状況（１）シフト別の勤務形態</t>
    <rPh sb="3" eb="5">
      <t>ショクイン</t>
    </rPh>
    <rPh sb="6" eb="8">
      <t>キンム</t>
    </rPh>
    <rPh sb="8" eb="10">
      <t>ジョウキョウ</t>
    </rPh>
    <phoneticPr fontId="3"/>
  </si>
  <si>
    <t>P2-1　職員の勤務状況（２）勤務実績　（直近3か月分の実績）</t>
    <rPh sb="5" eb="7">
      <t>ショクイン</t>
    </rPh>
    <rPh sb="8" eb="10">
      <t>キンム</t>
    </rPh>
    <rPh sb="10" eb="12">
      <t>ジョウキョウ</t>
    </rPh>
    <phoneticPr fontId="3"/>
  </si>
  <si>
    <t>P2-2　職員の勤務状況（２）勤務実績　（直近3か月分の実績）</t>
    <rPh sb="5" eb="7">
      <t>ショクイン</t>
    </rPh>
    <rPh sb="8" eb="10">
      <t>キンム</t>
    </rPh>
    <rPh sb="10" eb="12">
      <t>ジョウキョウ</t>
    </rPh>
    <phoneticPr fontId="3"/>
  </si>
  <si>
    <t>P2-3　職員の勤務状況（２）勤務実績　（直近3か月分の実績）</t>
    <rPh sb="5" eb="7">
      <t>ショクイン</t>
    </rPh>
    <rPh sb="8" eb="10">
      <t>キンム</t>
    </rPh>
    <rPh sb="10" eb="12">
      <t>ジョウキョウ</t>
    </rPh>
    <phoneticPr fontId="3"/>
  </si>
  <si>
    <t>生活介護</t>
    <rPh sb="0" eb="2">
      <t>セイカツ</t>
    </rPh>
    <rPh sb="2" eb="4">
      <t>カイゴ</t>
    </rPh>
    <phoneticPr fontId="3"/>
  </si>
  <si>
    <t>※特定費用等について記載し、サービス費は含まないこと。</t>
    <rPh sb="1" eb="3">
      <t>トクテイ</t>
    </rPh>
    <rPh sb="3" eb="5">
      <t>ヒヨウ</t>
    </rPh>
    <rPh sb="5" eb="6">
      <t>トウ</t>
    </rPh>
    <rPh sb="10" eb="12">
      <t>キサイ</t>
    </rPh>
    <rPh sb="18" eb="19">
      <t>ヒ</t>
    </rPh>
    <rPh sb="20" eb="21">
      <t>フク</t>
    </rPh>
    <phoneticPr fontId="3"/>
  </si>
  <si>
    <t>その他の日常生活費</t>
    <rPh sb="2" eb="3">
      <t>タ</t>
    </rPh>
    <rPh sb="4" eb="6">
      <t>ニチジョウ</t>
    </rPh>
    <rPh sb="6" eb="9">
      <t>セイカツヒ</t>
    </rPh>
    <phoneticPr fontId="3"/>
  </si>
  <si>
    <t>日用品費</t>
    <rPh sb="0" eb="3">
      <t>ニチヨウヒン</t>
    </rPh>
    <rPh sb="3" eb="4">
      <t>ヒ</t>
    </rPh>
    <phoneticPr fontId="3"/>
  </si>
  <si>
    <t>創作的活動の材料費</t>
    <rPh sb="0" eb="3">
      <t>ソウサクテキ</t>
    </rPh>
    <rPh sb="3" eb="5">
      <t>カツドウ</t>
    </rPh>
    <rPh sb="6" eb="9">
      <t>ザイリョウヒ</t>
    </rPh>
    <phoneticPr fontId="3"/>
  </si>
  <si>
    <t>食事提供に要する費用</t>
    <rPh sb="0" eb="2">
      <t>ショクジ</t>
    </rPh>
    <rPh sb="2" eb="4">
      <t>テイキョウ</t>
    </rPh>
    <rPh sb="5" eb="6">
      <t>ヨウ</t>
    </rPh>
    <rPh sb="8" eb="10">
      <t>ヒヨウ</t>
    </rPh>
    <phoneticPr fontId="3"/>
  </si>
  <si>
    <t>徴収額</t>
    <rPh sb="0" eb="3">
      <t>チョウシュウガク</t>
    </rPh>
    <phoneticPr fontId="3"/>
  </si>
  <si>
    <t>件　　　数</t>
    <rPh sb="0" eb="1">
      <t>ケン</t>
    </rPh>
    <rPh sb="4" eb="5">
      <t>カズ</t>
    </rPh>
    <phoneticPr fontId="3"/>
  </si>
  <si>
    <t>単　　　価</t>
    <rPh sb="0" eb="1">
      <t>タン</t>
    </rPh>
    <rPh sb="4" eb="5">
      <t>アタイ</t>
    </rPh>
    <phoneticPr fontId="3"/>
  </si>
  <si>
    <t>項　　　目</t>
    <rPh sb="0" eb="1">
      <t>コウ</t>
    </rPh>
    <rPh sb="4" eb="5">
      <t>メ</t>
    </rPh>
    <phoneticPr fontId="3"/>
  </si>
  <si>
    <t>その他に該当する場合の詳細</t>
  </si>
  <si>
    <t>円</t>
    <rPh sb="0" eb="1">
      <t>エン</t>
    </rPh>
    <phoneticPr fontId="3"/>
  </si>
  <si>
    <t>総額</t>
    <rPh sb="0" eb="2">
      <t>ソウガク</t>
    </rPh>
    <phoneticPr fontId="3"/>
  </si>
  <si>
    <t>なし</t>
  </si>
  <si>
    <t>その他</t>
    <rPh sb="2" eb="3">
      <t>タ</t>
    </rPh>
    <phoneticPr fontId="3"/>
  </si>
  <si>
    <t>※積立て目的⇒【　　　　　　　　　　　　　　　　　　　　　　　　　　　】</t>
  </si>
  <si>
    <t>積立て</t>
    <rPh sb="0" eb="2">
      <t>ツミタ</t>
    </rPh>
    <phoneticPr fontId="3"/>
  </si>
  <si>
    <t>あり</t>
  </si>
  <si>
    <t>工賃</t>
    <rPh sb="0" eb="2">
      <t>コウチン</t>
    </rPh>
    <phoneticPr fontId="3"/>
  </si>
  <si>
    <t>《利用者への支払等》</t>
    <rPh sb="1" eb="4">
      <t>リヨウシャ</t>
    </rPh>
    <rPh sb="6" eb="8">
      <t>シハライ</t>
    </rPh>
    <rPh sb="8" eb="9">
      <t>トウ</t>
    </rPh>
    <phoneticPr fontId="3"/>
  </si>
  <si>
    <t>収入－経費（Ａ－Ｂ）</t>
    <rPh sb="0" eb="2">
      <t>シュウニュウ</t>
    </rPh>
    <rPh sb="3" eb="5">
      <t>ケイヒ</t>
    </rPh>
    <phoneticPr fontId="3"/>
  </si>
  <si>
    <t>事業必要経費（Ｂ）</t>
    <rPh sb="0" eb="2">
      <t>ジギョウ</t>
    </rPh>
    <rPh sb="2" eb="4">
      <t>ヒツヨウ</t>
    </rPh>
    <rPh sb="4" eb="6">
      <t>ケイヒ</t>
    </rPh>
    <phoneticPr fontId="3"/>
  </si>
  <si>
    <t>自動車部品加工（1,193,720円）、食料品包装作業（204,000円）</t>
    <rPh sb="0" eb="3">
      <t>ジドウシャ</t>
    </rPh>
    <rPh sb="3" eb="5">
      <t>ブヒン</t>
    </rPh>
    <rPh sb="5" eb="7">
      <t>カコウ</t>
    </rPh>
    <rPh sb="17" eb="18">
      <t>エン</t>
    </rPh>
    <rPh sb="20" eb="23">
      <t>ショクリョウヒン</t>
    </rPh>
    <rPh sb="23" eb="25">
      <t>ホウソウ</t>
    </rPh>
    <rPh sb="25" eb="27">
      <t>サギョウ</t>
    </rPh>
    <rPh sb="35" eb="36">
      <t>エン</t>
    </rPh>
    <phoneticPr fontId="3"/>
  </si>
  <si>
    <t>受託事業</t>
    <rPh sb="0" eb="2">
      <t>ジュタク</t>
    </rPh>
    <rPh sb="2" eb="4">
      <t>ジギョウ</t>
    </rPh>
    <phoneticPr fontId="3"/>
  </si>
  <si>
    <t>空き缶リサイクル回収・分別作業（123,300円）、食料品の製造・販売（50,000円）</t>
    <rPh sb="0" eb="1">
      <t>ア</t>
    </rPh>
    <rPh sb="2" eb="3">
      <t>カン</t>
    </rPh>
    <rPh sb="8" eb="10">
      <t>カイシュウ</t>
    </rPh>
    <rPh sb="11" eb="13">
      <t>ブンベツ</t>
    </rPh>
    <rPh sb="13" eb="15">
      <t>サギョウ</t>
    </rPh>
    <rPh sb="23" eb="24">
      <t>エン</t>
    </rPh>
    <rPh sb="26" eb="29">
      <t>ショクリョウヒン</t>
    </rPh>
    <rPh sb="30" eb="32">
      <t>セイゾウ</t>
    </rPh>
    <rPh sb="33" eb="35">
      <t>ハンバイ</t>
    </rPh>
    <rPh sb="42" eb="43">
      <t>エン</t>
    </rPh>
    <phoneticPr fontId="3"/>
  </si>
  <si>
    <t>自主事業</t>
    <rPh sb="0" eb="2">
      <t>ジシュ</t>
    </rPh>
    <rPh sb="2" eb="4">
      <t>ジギョウ</t>
    </rPh>
    <phoneticPr fontId="3"/>
  </si>
  <si>
    <t>活動内容ごとの内訳</t>
    <rPh sb="0" eb="2">
      <t>カツドウ</t>
    </rPh>
    <rPh sb="2" eb="4">
      <t>ナイヨウ</t>
    </rPh>
    <rPh sb="7" eb="9">
      <t>ウチワケ</t>
    </rPh>
    <phoneticPr fontId="3"/>
  </si>
  <si>
    <t>事業収入（Ａ）</t>
    <rPh sb="0" eb="2">
      <t>ジギョウ</t>
    </rPh>
    <rPh sb="2" eb="4">
      <t>シュウニュウ</t>
    </rPh>
    <phoneticPr fontId="3"/>
  </si>
  <si>
    <t>※生産活動開始から１決算期又は１年度を経過していない場合は、直近　　ヶ月（　　　年　月～　年　月）実績</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rPh sb="35" eb="36">
      <t>ゲツ</t>
    </rPh>
    <rPh sb="40" eb="41">
      <t>トシ</t>
    </rPh>
    <rPh sb="42" eb="43">
      <t>ツキ</t>
    </rPh>
    <rPh sb="45" eb="46">
      <t>トシ</t>
    </rPh>
    <rPh sb="47" eb="48">
      <t>ツキ</t>
    </rPh>
    <rPh sb="49" eb="51">
      <t>ジッセキ</t>
    </rPh>
    <phoneticPr fontId="3"/>
  </si>
  <si>
    <t>※左記対象期間：　　令和2年10月～令和3年9月</t>
    <rPh sb="1" eb="3">
      <t>サキ</t>
    </rPh>
    <rPh sb="3" eb="5">
      <t>タイショウ</t>
    </rPh>
    <rPh sb="5" eb="7">
      <t>キカン</t>
    </rPh>
    <rPh sb="10" eb="12">
      <t>レイワ</t>
    </rPh>
    <rPh sb="13" eb="14">
      <t>ネン</t>
    </rPh>
    <rPh sb="16" eb="17">
      <t>ガツ</t>
    </rPh>
    <rPh sb="18" eb="20">
      <t>レイワ</t>
    </rPh>
    <rPh sb="21" eb="22">
      <t>ネン</t>
    </rPh>
    <rPh sb="23" eb="24">
      <t>ガツ</t>
    </rPh>
    <phoneticPr fontId="3"/>
  </si>
  <si>
    <t>前決算期</t>
    <rPh sb="0" eb="1">
      <t>ゼン</t>
    </rPh>
    <rPh sb="1" eb="4">
      <t>ケッサンキ</t>
    </rPh>
    <phoneticPr fontId="3"/>
  </si>
  <si>
    <t>前決算期又は前年度の事業実績</t>
    <rPh sb="0" eb="1">
      <t>マエ</t>
    </rPh>
    <rPh sb="1" eb="3">
      <t>ケッサン</t>
    </rPh>
    <rPh sb="3" eb="4">
      <t>キ</t>
    </rPh>
    <rPh sb="4" eb="5">
      <t>マタ</t>
    </rPh>
    <rPh sb="6" eb="9">
      <t>ゼンネンド</t>
    </rPh>
    <rPh sb="10" eb="12">
      <t>ジギョウ</t>
    </rPh>
    <rPh sb="12" eb="14">
      <t>ジッセキ</t>
    </rPh>
    <phoneticPr fontId="3"/>
  </si>
  <si>
    <t>自動車部品加工、食料品包装作業</t>
    <rPh sb="0" eb="3">
      <t>ジドウシャ</t>
    </rPh>
    <rPh sb="3" eb="5">
      <t>ブヒン</t>
    </rPh>
    <rPh sb="5" eb="7">
      <t>カコウ</t>
    </rPh>
    <rPh sb="8" eb="11">
      <t>ショクリョウヒン</t>
    </rPh>
    <rPh sb="11" eb="13">
      <t>ホウソウ</t>
    </rPh>
    <rPh sb="13" eb="15">
      <t>サギョウ</t>
    </rPh>
    <phoneticPr fontId="3"/>
  </si>
  <si>
    <t>空き缶リサイクル回収・分別作業、食料品の製造・販売</t>
    <rPh sb="0" eb="1">
      <t>ア</t>
    </rPh>
    <rPh sb="2" eb="3">
      <t>カン</t>
    </rPh>
    <rPh sb="8" eb="10">
      <t>カイシュウ</t>
    </rPh>
    <rPh sb="11" eb="13">
      <t>ブンベツ</t>
    </rPh>
    <rPh sb="13" eb="15">
      <t>サギョウ</t>
    </rPh>
    <rPh sb="16" eb="19">
      <t>ショクリョウヒン</t>
    </rPh>
    <rPh sb="20" eb="22">
      <t>セイゾウ</t>
    </rPh>
    <rPh sb="23" eb="25">
      <t>ハンバイ</t>
    </rPh>
    <phoneticPr fontId="3"/>
  </si>
  <si>
    <t>生産活動の内容の概要</t>
    <rPh sb="0" eb="2">
      <t>セイサン</t>
    </rPh>
    <rPh sb="2" eb="4">
      <t>カツドウ</t>
    </rPh>
    <rPh sb="5" eb="7">
      <t>ナイヨウ</t>
    </rPh>
    <rPh sb="8" eb="10">
      <t>ガイヨウ</t>
    </rPh>
    <phoneticPr fontId="3"/>
  </si>
  <si>
    <t>※生産活動が無しの場合は下欄の記載は不要。</t>
    <rPh sb="1" eb="3">
      <t>セイサン</t>
    </rPh>
    <rPh sb="3" eb="5">
      <t>カツドウ</t>
    </rPh>
    <rPh sb="6" eb="7">
      <t>ナ</t>
    </rPh>
    <rPh sb="9" eb="11">
      <t>バアイ</t>
    </rPh>
    <rPh sb="12" eb="14">
      <t>カラン</t>
    </rPh>
    <rPh sb="15" eb="17">
      <t>キサイ</t>
    </rPh>
    <rPh sb="18" eb="20">
      <t>フヨウ</t>
    </rPh>
    <phoneticPr fontId="3"/>
  </si>
  <si>
    <t>生産活動の有無</t>
    <rPh sb="0" eb="2">
      <t>セイサン</t>
    </rPh>
    <rPh sb="2" eb="4">
      <t>カツドウ</t>
    </rPh>
    <rPh sb="5" eb="7">
      <t>ウム</t>
    </rPh>
    <phoneticPr fontId="3"/>
  </si>
  <si>
    <t>【記入例】</t>
    <rPh sb="1" eb="3">
      <t>キニュウ</t>
    </rPh>
    <rPh sb="3" eb="4">
      <t>レイ</t>
    </rPh>
    <phoneticPr fontId="3"/>
  </si>
  <si>
    <t>　指定生活介護事業者は、生産活動に従事している者に、生産活動に係る事業所の収入から生産活動に係る事業に必要な経費を控除した額に
　相当する金額を工賃として支払わなければならない。</t>
    <rPh sb="1" eb="3">
      <t>シテイ</t>
    </rPh>
    <rPh sb="3" eb="5">
      <t>セイカツ</t>
    </rPh>
    <rPh sb="5" eb="7">
      <t>カイゴ</t>
    </rPh>
    <rPh sb="7" eb="9">
      <t>ジギョウ</t>
    </rPh>
    <rPh sb="9" eb="10">
      <t>シャ</t>
    </rPh>
    <rPh sb="12" eb="14">
      <t>セイサン</t>
    </rPh>
    <rPh sb="14" eb="16">
      <t>カツドウ</t>
    </rPh>
    <rPh sb="17" eb="19">
      <t>ジュウジ</t>
    </rPh>
    <rPh sb="23" eb="24">
      <t>モノ</t>
    </rPh>
    <rPh sb="26" eb="28">
      <t>セイサン</t>
    </rPh>
    <rPh sb="28" eb="30">
      <t>カツドウ</t>
    </rPh>
    <rPh sb="31" eb="32">
      <t>カカ</t>
    </rPh>
    <rPh sb="33" eb="36">
      <t>ジギョウショ</t>
    </rPh>
    <rPh sb="37" eb="39">
      <t>シュウニュウ</t>
    </rPh>
    <rPh sb="41" eb="43">
      <t>セイサン</t>
    </rPh>
    <rPh sb="43" eb="45">
      <t>カツドウ</t>
    </rPh>
    <rPh sb="46" eb="47">
      <t>カカ</t>
    </rPh>
    <rPh sb="48" eb="50">
      <t>ジギョウ</t>
    </rPh>
    <rPh sb="51" eb="53">
      <t>ヒツヨウ</t>
    </rPh>
    <rPh sb="54" eb="56">
      <t>ケイヒ</t>
    </rPh>
    <rPh sb="57" eb="59">
      <t>コウジョ</t>
    </rPh>
    <rPh sb="61" eb="62">
      <t>ガク</t>
    </rPh>
    <rPh sb="65" eb="67">
      <t>ソウトウ</t>
    </rPh>
    <rPh sb="69" eb="71">
      <t>キンガク</t>
    </rPh>
    <rPh sb="72" eb="74">
      <t>コウチン</t>
    </rPh>
    <rPh sb="77" eb="79">
      <t>シハラ</t>
    </rPh>
    <phoneticPr fontId="3"/>
  </si>
  <si>
    <t>※指定基準省令第85条</t>
    <rPh sb="1" eb="3">
      <t>シテイ</t>
    </rPh>
    <rPh sb="3" eb="5">
      <t>キジュン</t>
    </rPh>
    <rPh sb="5" eb="7">
      <t>ショウレイ</t>
    </rPh>
    <rPh sb="7" eb="8">
      <t>ダイ</t>
    </rPh>
    <rPh sb="10" eb="11">
      <t>ジョウ</t>
    </rPh>
    <phoneticPr fontId="3"/>
  </si>
  <si>
    <t>※事業期間が、生産活動開始から１決算期又は１年度を経過していない場合も、所定箇所に実績期間を記載すること。</t>
    <rPh sb="1" eb="3">
      <t>ジギョウ</t>
    </rPh>
    <rPh sb="3" eb="5">
      <t>キカン</t>
    </rPh>
    <rPh sb="7" eb="9">
      <t>セイサン</t>
    </rPh>
    <rPh sb="9" eb="11">
      <t>カツドウ</t>
    </rPh>
    <rPh sb="11" eb="13">
      <t>カイシ</t>
    </rPh>
    <rPh sb="16" eb="19">
      <t>ケッサンキ</t>
    </rPh>
    <rPh sb="19" eb="20">
      <t>マタ</t>
    </rPh>
    <rPh sb="22" eb="23">
      <t>ネン</t>
    </rPh>
    <rPh sb="23" eb="24">
      <t>ド</t>
    </rPh>
    <rPh sb="25" eb="27">
      <t>ケイカ</t>
    </rPh>
    <rPh sb="32" eb="34">
      <t>バアイ</t>
    </rPh>
    <rPh sb="36" eb="38">
      <t>ショテイ</t>
    </rPh>
    <rPh sb="38" eb="40">
      <t>カショ</t>
    </rPh>
    <rPh sb="41" eb="43">
      <t>ジッセキ</t>
    </rPh>
    <rPh sb="43" eb="45">
      <t>キカン</t>
    </rPh>
    <rPh sb="46" eb="48">
      <t>キサイ</t>
    </rPh>
    <phoneticPr fontId="3"/>
  </si>
  <si>
    <t>その他の場合の還元方法</t>
    <rPh sb="2" eb="3">
      <t>タ</t>
    </rPh>
    <rPh sb="4" eb="6">
      <t>バアイ</t>
    </rPh>
    <rPh sb="7" eb="9">
      <t>カンゲン</t>
    </rPh>
    <rPh sb="9" eb="11">
      <t>ホウホウ</t>
    </rPh>
    <phoneticPr fontId="3"/>
  </si>
  <si>
    <t>※積立て目的：</t>
    <rPh sb="1" eb="3">
      <t>ツミタ</t>
    </rPh>
    <rPh sb="4" eb="6">
      <t>モクテキ</t>
    </rPh>
    <phoneticPr fontId="3"/>
  </si>
  <si>
    <t>賃金</t>
    <rPh sb="0" eb="2">
      <t>チンギン</t>
    </rPh>
    <phoneticPr fontId="3"/>
  </si>
  <si>
    <t>≪利用者への支払≫</t>
    <rPh sb="1" eb="4">
      <t>リヨウシャ</t>
    </rPh>
    <rPh sb="6" eb="8">
      <t>シハラ</t>
    </rPh>
    <phoneticPr fontId="3"/>
  </si>
  <si>
    <t>年　　月）</t>
  </si>
  <si>
    <t>（　　年　　月～</t>
  </si>
  <si>
    <t>　　ヶ月</t>
  </si>
  <si>
    <t>※生産活動開始から１決算期又は１年度を経過していない場合は、直近</t>
    <rPh sb="1" eb="3">
      <t>セイサン</t>
    </rPh>
    <rPh sb="3" eb="5">
      <t>カツドウ</t>
    </rPh>
    <rPh sb="5" eb="7">
      <t>カイシ</t>
    </rPh>
    <rPh sb="10" eb="12">
      <t>ケッサン</t>
    </rPh>
    <rPh sb="12" eb="13">
      <t>キ</t>
    </rPh>
    <rPh sb="13" eb="14">
      <t>マタ</t>
    </rPh>
    <rPh sb="16" eb="18">
      <t>ネンド</t>
    </rPh>
    <rPh sb="19" eb="21">
      <t>ケイカ</t>
    </rPh>
    <rPh sb="26" eb="28">
      <t>バアイ</t>
    </rPh>
    <rPh sb="30" eb="32">
      <t>チョッキン</t>
    </rPh>
    <phoneticPr fontId="3"/>
  </si>
  <si>
    <t>年　　月</t>
  </si>
  <si>
    <t>年　　月～</t>
  </si>
  <si>
    <t>※左記対象期間：</t>
    <rPh sb="1" eb="3">
      <t>サキ</t>
    </rPh>
    <rPh sb="3" eb="5">
      <t>タイショウ</t>
    </rPh>
    <rPh sb="5" eb="7">
      <t>キカン</t>
    </rPh>
    <phoneticPr fontId="3"/>
  </si>
  <si>
    <t>前年度</t>
    <rPh sb="0" eb="3">
      <t>ゼンネンド</t>
    </rPh>
    <phoneticPr fontId="3"/>
  </si>
  <si>
    <t>４　生産活動の状況</t>
    <rPh sb="2" eb="4">
      <t>セイサン</t>
    </rPh>
    <rPh sb="4" eb="6">
      <t>カツドウ</t>
    </rPh>
    <rPh sb="7" eb="9">
      <t>ジョウキョウ</t>
    </rPh>
    <phoneticPr fontId="3"/>
  </si>
  <si>
    <t>３　利用料（特定費用等）の徴収状況</t>
    <rPh sb="2" eb="5">
      <t>リヨウリョウ</t>
    </rPh>
    <rPh sb="6" eb="8">
      <t>トクテイ</t>
    </rPh>
    <rPh sb="8" eb="11">
      <t>ヒヨウナド</t>
    </rPh>
    <rPh sb="13" eb="15">
      <t>チョウシュウ</t>
    </rPh>
    <rPh sb="15" eb="17">
      <t>ジョウキョウ</t>
    </rPh>
    <phoneticPr fontId="3"/>
  </si>
  <si>
    <r>
      <t>５　苦情処理、事故発生時の対応等</t>
    </r>
    <r>
      <rPr>
        <sz val="11"/>
        <rFont val="ＭＳ Ｐゴシック"/>
        <family val="3"/>
        <charset val="128"/>
      </rPr>
      <t>（直近１年の状況）　　</t>
    </r>
    <r>
      <rPr>
        <sz val="10"/>
        <rFont val="ＭＳ Ｐゴシック"/>
        <family val="3"/>
        <charset val="128"/>
      </rPr>
      <t>※既存記録等の活用可　※適宜行追加をすること</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3"/>
  </si>
  <si>
    <t>６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3"/>
  </si>
  <si>
    <t>P4　利用料の徴収状況・生産活動の状況</t>
    <phoneticPr fontId="3"/>
  </si>
  <si>
    <t>P5　苦情・事故の対応記録</t>
    <rPh sb="3" eb="5">
      <t>クジョウ</t>
    </rPh>
    <rPh sb="6" eb="8">
      <t>ジコ</t>
    </rPh>
    <rPh sb="9" eb="11">
      <t>タイオウ</t>
    </rPh>
    <rPh sb="11" eb="13">
      <t>キロク</t>
    </rPh>
    <phoneticPr fontId="3"/>
  </si>
  <si>
    <t>P6　業務継続計画、衛生管理、身体拘束の禁止及び虐待の防止に関する取組状況</t>
    <phoneticPr fontId="3"/>
  </si>
  <si>
    <t>P7　主眼事項・着眼点自己点検</t>
    <phoneticPr fontId="3"/>
  </si>
  <si>
    <t>P8　障害福祉サービス事業者（障害者・児施設、事業者）業務管理体制に係る一般検査調書</t>
    <phoneticPr fontId="3"/>
  </si>
  <si>
    <t>≪要提出≫</t>
    <rPh sb="1" eb="2">
      <t>ヨウ</t>
    </rPh>
    <rPh sb="2" eb="4">
      <t>テイシュツ</t>
    </rPh>
    <phoneticPr fontId="59"/>
  </si>
  <si>
    <t>■シフト記号表（勤務時間帯）</t>
    <rPh sb="4" eb="6">
      <t>キゴウ</t>
    </rPh>
    <rPh sb="6" eb="7">
      <t>ヒョウ</t>
    </rPh>
    <rPh sb="8" eb="10">
      <t>キンム</t>
    </rPh>
    <rPh sb="10" eb="13">
      <t>ジカンタイ</t>
    </rPh>
    <phoneticPr fontId="59"/>
  </si>
  <si>
    <t>夜間の時間帯</t>
    <rPh sb="0" eb="2">
      <t>ヤカン</t>
    </rPh>
    <rPh sb="3" eb="6">
      <t>ジカンタイ</t>
    </rPh>
    <phoneticPr fontId="59"/>
  </si>
  <si>
    <t>→</t>
    <phoneticPr fontId="92"/>
  </si>
  <si>
    <t>～</t>
    <phoneticPr fontId="59"/>
  </si>
  <si>
    <t>：</t>
    <phoneticPr fontId="59"/>
  </si>
  <si>
    <t>（</t>
    <phoneticPr fontId="59"/>
  </si>
  <si>
    <t>）</t>
    <phoneticPr fontId="59"/>
  </si>
  <si>
    <t>：</t>
    <phoneticPr fontId="59"/>
  </si>
  <si>
    <t>-</t>
    <phoneticPr fontId="5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</si>
  <si>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</si>
  <si>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No.</t>
    <phoneticPr fontId="3"/>
  </si>
  <si>
    <t>(8)</t>
    <phoneticPr fontId="3"/>
  </si>
  <si>
    <t>(11)兼務状況
（兼務先／兼務する職務の内容）等</t>
    <phoneticPr fontId="3"/>
  </si>
  <si>
    <t>No.</t>
    <phoneticPr fontId="3"/>
  </si>
  <si>
    <t>(11)兼務状況
（兼務先／兼務する職務の内容）等</t>
    <phoneticPr fontId="3"/>
  </si>
  <si>
    <t>～</t>
    <phoneticPr fontId="59"/>
  </si>
  <si>
    <t>(8)</t>
    <phoneticPr fontId="3"/>
  </si>
  <si>
    <t>No.</t>
    <phoneticPr fontId="3"/>
  </si>
  <si>
    <t>(8)</t>
    <phoneticPr fontId="3"/>
  </si>
  <si>
    <t>(11)兼務状況
（兼務先／兼務する職務の内容）等</t>
    <phoneticPr fontId="3"/>
  </si>
  <si>
    <t>職種⑨</t>
    <phoneticPr fontId="40"/>
  </si>
  <si>
    <t>職種⑩</t>
    <phoneticPr fontId="40"/>
  </si>
  <si>
    <t>居宅介護</t>
    <phoneticPr fontId="3"/>
  </si>
  <si>
    <t>1　職員の配置状況</t>
    <rPh sb="2" eb="4">
      <t>ショクイン</t>
    </rPh>
    <rPh sb="5" eb="7">
      <t>ハイチ</t>
    </rPh>
    <rPh sb="7" eb="9">
      <t>ジョウキョウ</t>
    </rPh>
    <phoneticPr fontId="3"/>
  </si>
  <si>
    <t>１　職員の配置状況</t>
    <rPh sb="2" eb="4">
      <t>ショクイン</t>
    </rPh>
    <rPh sb="5" eb="7">
      <t>ハイチ</t>
    </rPh>
    <rPh sb="7" eb="9">
      <t>ジョウキョウ</t>
    </rPh>
    <phoneticPr fontId="59"/>
  </si>
  <si>
    <t>２　個別支援計画の作成状況</t>
    <rPh sb="2" eb="4">
      <t>コベツ</t>
    </rPh>
    <rPh sb="4" eb="6">
      <t>シエン</t>
    </rPh>
    <rPh sb="6" eb="8">
      <t>ケイカク</t>
    </rPh>
    <rPh sb="9" eb="11">
      <t>サクセイ</t>
    </rPh>
    <rPh sb="11" eb="13">
      <t>ジョウキョウ</t>
    </rPh>
    <phoneticPr fontId="3"/>
  </si>
  <si>
    <t>【施設入所支援事業所用】</t>
    <rPh sb="1" eb="3">
      <t>シセツ</t>
    </rPh>
    <rPh sb="3" eb="5">
      <t>ニュウショ</t>
    </rPh>
    <rPh sb="5" eb="7">
      <t>シエン</t>
    </rPh>
    <rPh sb="7" eb="9">
      <t>ジギョウ</t>
    </rPh>
    <rPh sb="9" eb="10">
      <t>ショ</t>
    </rPh>
    <rPh sb="10" eb="11">
      <t>ヨウ</t>
    </rPh>
    <phoneticPr fontId="3"/>
  </si>
  <si>
    <t>P3　個別支援計画の作成状況</t>
    <rPh sb="3" eb="5">
      <t>コベツ</t>
    </rPh>
    <rPh sb="5" eb="7">
      <t>シエン</t>
    </rPh>
    <rPh sb="7" eb="9">
      <t>ケイカク</t>
    </rPh>
    <rPh sb="10" eb="12">
      <t>サクセイ</t>
    </rPh>
    <rPh sb="12" eb="14">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</si>
</sst>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0"/>
    <numFmt numFmtId="177" formatCode="0.0_ "/>
    <numFmt numFmtId="178" formatCode="h:mm;@"/>
    <numFmt numFmtId="179" formatCode="#&quot;人&quot;"/>
    <numFmt numFmtId="180" formatCode="0&quot;件&quot;"/>
    <numFmt numFmtId="181" formatCode="[$-411]ge\.m\.d;@"/>
    <numFmt numFmtId="182" formatCode="0.0"/>
    <numFmt numFmtId="183" formatCode="[$-409]d;@"/>
    <numFmt numFmtId="184" formatCode="aaa"/>
    <numFmt numFmtId="185" formatCode="#,##0&quot;円&quot;"/>
    <numFmt numFmtId="186" formatCode="#,##0&quot;件&quot;"/>
  </numFmts>
  <fonts count="9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9"/>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6"/>
      <name val="ＭＳ Ｐゴシック"/>
      <family val="3"/>
      <charset val="128"/>
      <scheme val="minor"/>
    </font>
    <font>
      <b/>
      <sz val="14"/>
      <name val="ＭＳ Ｐゴシック"/>
      <family val="3"/>
      <charset val="128"/>
      <scheme val="minor"/>
    </font>
    <font>
      <sz val="12"/>
      <name val="Meiryo UI"/>
      <family val="3"/>
      <charset val="128"/>
    </font>
    <font>
      <sz val="6"/>
      <name val="游ゴシック"/>
      <family val="3"/>
      <charset val="128"/>
    </font>
    <font>
      <sz val="8"/>
      <name val="ＭＳ Ｐゴシック"/>
      <family val="3"/>
      <charset val="128"/>
    </font>
    <font>
      <b/>
      <sz val="11"/>
      <color theme="1"/>
      <name val="ＭＳ Ｐゴシック"/>
      <family val="3"/>
      <charset val="128"/>
      <scheme val="minor"/>
    </font>
    <font>
      <sz val="18"/>
      <name val="ＭＳ Ｐゴシック"/>
      <family val="3"/>
      <charset val="128"/>
      <scheme val="minor"/>
    </font>
    <font>
      <sz val="10.5"/>
      <color theme="1"/>
      <name val="ＭＳ Ｐゴシック"/>
      <family val="3"/>
      <charset val="128"/>
      <scheme val="minor"/>
    </font>
    <font>
      <sz val="14"/>
      <name val="ＭＳ Ｐゴシック"/>
      <family val="3"/>
      <charset val="128"/>
    </font>
    <font>
      <sz val="10.5"/>
      <name val="ＭＳ 明朝"/>
      <family val="1"/>
      <charset val="128"/>
    </font>
    <font>
      <sz val="10.5"/>
      <color rgb="FF0000FF"/>
      <name val="ＭＳ 明朝"/>
      <family val="1"/>
      <charset val="128"/>
    </font>
    <font>
      <b/>
      <sz val="10.5"/>
      <name val="ＭＳ 明朝"/>
      <family val="1"/>
      <charset val="128"/>
    </font>
    <font>
      <b/>
      <u/>
      <sz val="10.5"/>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b/>
      <sz val="9"/>
      <name val="ＭＳ 明朝"/>
      <family val="1"/>
      <charset val="128"/>
    </font>
    <font>
      <u/>
      <sz val="9"/>
      <name val="ＭＳ 明朝"/>
      <family val="1"/>
      <charset val="128"/>
    </font>
    <font>
      <b/>
      <u/>
      <sz val="9"/>
      <name val="ＭＳ 明朝"/>
      <family val="1"/>
      <charset val="128"/>
    </font>
    <font>
      <sz val="10.5"/>
      <name val="Century"/>
      <family val="1"/>
    </font>
    <font>
      <sz val="11"/>
      <name val="ＭＳ Ｐゴシック"/>
      <family val="3"/>
      <charset val="1"/>
    </font>
    <font>
      <u/>
      <sz val="11"/>
      <color theme="10"/>
      <name val="ＭＳ Ｐゴシック"/>
      <family val="2"/>
      <charset val="128"/>
      <scheme val="minor"/>
    </font>
    <font>
      <sz val="6"/>
      <name val="ＭＳ Ｐゴシック"/>
      <family val="2"/>
      <charset val="128"/>
      <scheme val="minor"/>
    </font>
    <font>
      <sz val="10"/>
      <name val="ＭＳ Ｐゴシック"/>
      <family val="2"/>
      <charset val="128"/>
    </font>
    <font>
      <sz val="11"/>
      <color theme="1"/>
      <name val="ＭＳ Ｐゴシック"/>
      <family val="3"/>
      <scheme val="minor"/>
    </font>
    <font>
      <sz val="11"/>
      <color theme="1"/>
      <name val="ＭＳ ゴシック"/>
      <family val="2"/>
      <charset val="128"/>
    </font>
    <font>
      <sz val="10"/>
      <color rgb="FFFF0000"/>
      <name val="ＭＳ ゴシック"/>
      <family val="3"/>
      <charset val="128"/>
    </font>
    <font>
      <sz val="1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tint="0.499984740745262"/>
      <name val="ＭＳ Ｐゴシック"/>
      <family val="2"/>
      <charset val="128"/>
      <scheme val="minor"/>
    </font>
    <font>
      <sz val="11"/>
      <name val="ＭＳ Ｐゴシック"/>
      <family val="2"/>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u/>
      <sz val="10"/>
      <color rgb="FFFF0000"/>
      <name val="ＭＳ ゴシック"/>
      <family val="3"/>
      <charset val="128"/>
    </font>
    <font>
      <sz val="6"/>
      <name val="ＭＳ ゴシック"/>
      <family val="3"/>
      <charset val="128"/>
    </font>
    <font>
      <sz val="6"/>
      <color theme="0"/>
      <name val="ＭＳ ゴシック"/>
      <family val="3"/>
      <charset val="128"/>
    </font>
    <font>
      <sz val="9"/>
      <color theme="0"/>
      <name val="ＭＳ ゴシック"/>
      <family val="3"/>
      <charset val="128"/>
    </font>
    <font>
      <sz val="10"/>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color theme="1"/>
      <name val="ＭＳ Ｐゴシック"/>
      <family val="3"/>
      <charset val="128"/>
    </font>
    <font>
      <b/>
      <sz val="11"/>
      <name val="ＭＳ Ｐゴシック"/>
      <family val="3"/>
      <charset val="128"/>
      <scheme val="minor"/>
    </font>
    <font>
      <sz val="10.5"/>
      <color theme="1"/>
      <name val="ＭＳ 明朝"/>
      <family val="1"/>
      <charset val="128"/>
    </font>
    <font>
      <sz val="9"/>
      <color theme="1"/>
      <name val="ＭＳ 明朝"/>
      <family val="1"/>
      <charset val="128"/>
    </font>
    <font>
      <sz val="10"/>
      <color theme="1"/>
      <name val="ＭＳ Ｐゴシック"/>
      <family val="3"/>
      <charset val="128"/>
    </font>
    <font>
      <sz val="11"/>
      <color theme="0"/>
      <name val="ＭＳ Ｐゴシック"/>
      <family val="3"/>
      <charset val="128"/>
      <scheme val="minor"/>
    </font>
    <font>
      <b/>
      <sz val="11"/>
      <color rgb="FFFF0000"/>
      <name val="ＭＳ Ｐゴシック"/>
      <family val="3"/>
      <charset val="128"/>
      <scheme val="minor"/>
    </font>
    <font>
      <b/>
      <sz val="11"/>
      <color theme="0"/>
      <name val="ＭＳ Ｐゴシック"/>
      <family val="3"/>
      <charset val="128"/>
      <scheme val="minor"/>
    </font>
    <font>
      <sz val="9"/>
      <color theme="0"/>
      <name val="ＭＳ Ｐゴシック"/>
      <family val="2"/>
      <charset val="128"/>
      <scheme val="minor"/>
    </font>
    <font>
      <sz val="18"/>
      <color theme="1"/>
      <name val="HGP創英角ｺﾞｼｯｸUB"/>
      <family val="3"/>
      <charset val="128"/>
    </font>
    <font>
      <sz val="6"/>
      <name val="ＭＳ Ｐゴシック"/>
      <family val="3"/>
      <charset val="128"/>
      <scheme val="minor"/>
    </font>
    <font>
      <sz val="9"/>
      <color theme="0"/>
      <name val="ＭＳ Ｐゴシック"/>
      <family val="3"/>
      <charset val="128"/>
      <scheme val="minor"/>
    </font>
    <font>
      <sz val="10"/>
      <color theme="0"/>
      <name val="ＭＳ Ｐゴシック"/>
      <family val="2"/>
      <charset val="128"/>
      <scheme val="minor"/>
    </font>
    <font>
      <sz val="10"/>
      <color theme="0"/>
      <name val="ＭＳ Ｐゴシック"/>
      <family val="3"/>
      <charset val="128"/>
      <scheme val="minor"/>
    </font>
    <font>
      <b/>
      <sz val="9"/>
      <color indexed="81"/>
      <name val="ＭＳ Ｐゴシック"/>
      <family val="3"/>
      <charset val="128"/>
    </font>
  </fonts>
  <fills count="4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CC"/>
        <bgColor indexed="64"/>
      </patternFill>
    </fill>
    <fill>
      <patternFill patternType="solid">
        <fgColor theme="0"/>
        <bgColor indexed="64"/>
      </patternFill>
    </fill>
    <fill>
      <patternFill patternType="solid">
        <fgColor rgb="FFD9FF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DDFFDD"/>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FF00"/>
        <bgColor indexed="64"/>
      </patternFill>
    </fill>
    <fill>
      <patternFill patternType="solid">
        <fgColor theme="6" tint="0.79998168889431442"/>
        <bgColor indexed="64"/>
      </patternFill>
    </fill>
    <fill>
      <patternFill patternType="solid">
        <fgColor rgb="FFCCFFCC"/>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B0F0"/>
        <bgColor indexed="64"/>
      </patternFill>
    </fill>
    <fill>
      <patternFill patternType="solid">
        <fgColor theme="4" tint="-0.249977111117893"/>
        <bgColor indexed="64"/>
      </patternFill>
    </fill>
    <fill>
      <patternFill patternType="solid">
        <fgColor rgb="FFFFFFFF"/>
        <bgColor indexed="64"/>
      </patternFill>
    </fill>
    <fill>
      <patternFill patternType="solid">
        <fgColor rgb="FF366092"/>
        <bgColor indexed="64"/>
      </patternFill>
    </fill>
    <fill>
      <patternFill patternType="solid">
        <fgColor theme="5" tint="0.79998168889431442"/>
        <bgColor indexed="64"/>
      </patternFill>
    </fill>
    <fill>
      <patternFill patternType="solid">
        <fgColor rgb="FFDAEEF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DCDB"/>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style="thin">
        <color indexed="64"/>
      </right>
      <top style="dashDotDot">
        <color indexed="64"/>
      </top>
      <bottom/>
      <diagonal/>
    </border>
    <border>
      <left style="thin">
        <color indexed="64"/>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6">
    <xf numFmtId="0" fontId="0" fillId="0" borderId="0">
      <alignment vertical="center"/>
    </xf>
    <xf numFmtId="38" fontId="2" fillId="0" borderId="0" applyFont="0" applyFill="0" applyBorder="0" applyAlignment="0" applyProtection="0"/>
    <xf numFmtId="0" fontId="2" fillId="0" borderId="0"/>
    <xf numFmtId="0" fontId="2" fillId="0" borderId="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6" borderId="0" applyNumberFormat="0" applyBorder="0" applyAlignment="0" applyProtection="0">
      <alignment vertical="center"/>
    </xf>
    <xf numFmtId="0" fontId="7" fillId="17"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4" borderId="0" applyNumberFormat="0" applyBorder="0" applyAlignment="0" applyProtection="0">
      <alignment vertical="center"/>
    </xf>
    <xf numFmtId="0" fontId="21" fillId="0" borderId="0" applyNumberFormat="0" applyFill="0" applyBorder="0" applyAlignment="0" applyProtection="0">
      <alignment vertical="center"/>
    </xf>
    <xf numFmtId="0" fontId="22" fillId="25" borderId="34" applyNumberFormat="0" applyAlignment="0" applyProtection="0">
      <alignment vertical="center"/>
    </xf>
    <xf numFmtId="0" fontId="23" fillId="26" borderId="0" applyNumberFormat="0" applyBorder="0" applyAlignment="0" applyProtection="0">
      <alignment vertical="center"/>
    </xf>
    <xf numFmtId="0" fontId="2" fillId="27" borderId="35" applyNumberFormat="0" applyFont="0" applyAlignment="0" applyProtection="0">
      <alignment vertical="center"/>
    </xf>
    <xf numFmtId="0" fontId="24" fillId="0" borderId="36" applyNumberFormat="0" applyFill="0" applyAlignment="0" applyProtection="0">
      <alignment vertical="center"/>
    </xf>
    <xf numFmtId="0" fontId="25" fillId="8" borderId="0" applyNumberFormat="0" applyBorder="0" applyAlignment="0" applyProtection="0">
      <alignment vertical="center"/>
    </xf>
    <xf numFmtId="0" fontId="26" fillId="28" borderId="37" applyNumberFormat="0" applyAlignment="0" applyProtection="0">
      <alignment vertical="center"/>
    </xf>
    <xf numFmtId="0" fontId="27" fillId="0" borderId="0" applyNumberFormat="0" applyFill="0" applyBorder="0" applyAlignment="0" applyProtection="0">
      <alignment vertical="center"/>
    </xf>
    <xf numFmtId="0" fontId="28" fillId="0" borderId="38" applyNumberFormat="0" applyFill="0" applyAlignment="0" applyProtection="0">
      <alignment vertical="center"/>
    </xf>
    <xf numFmtId="0" fontId="29" fillId="0" borderId="39" applyNumberFormat="0" applyFill="0" applyAlignment="0" applyProtection="0">
      <alignment vertical="center"/>
    </xf>
    <xf numFmtId="0" fontId="30" fillId="0" borderId="40" applyNumberFormat="0" applyFill="0" applyAlignment="0" applyProtection="0">
      <alignment vertical="center"/>
    </xf>
    <xf numFmtId="0" fontId="30" fillId="0" borderId="0" applyNumberFormat="0" applyFill="0" applyBorder="0" applyAlignment="0" applyProtection="0">
      <alignment vertical="center"/>
    </xf>
    <xf numFmtId="0" fontId="31" fillId="0" borderId="41" applyNumberFormat="0" applyFill="0" applyAlignment="0" applyProtection="0">
      <alignment vertical="center"/>
    </xf>
    <xf numFmtId="0" fontId="32" fillId="28" borderId="42" applyNumberFormat="0" applyAlignment="0" applyProtection="0">
      <alignment vertical="center"/>
    </xf>
    <xf numFmtId="0" fontId="33" fillId="0" borderId="0" applyNumberFormat="0" applyFill="0" applyBorder="0" applyAlignment="0" applyProtection="0">
      <alignment vertical="center"/>
    </xf>
    <xf numFmtId="0" fontId="34" fillId="12" borderId="37" applyNumberFormat="0" applyAlignment="0" applyProtection="0">
      <alignment vertical="center"/>
    </xf>
    <xf numFmtId="0" fontId="2" fillId="0" borderId="0"/>
    <xf numFmtId="0" fontId="2" fillId="0" borderId="0">
      <alignment vertical="center"/>
    </xf>
    <xf numFmtId="0" fontId="35" fillId="0" borderId="0">
      <alignment vertical="center"/>
    </xf>
    <xf numFmtId="0" fontId="2" fillId="0" borderId="0">
      <alignment vertical="center"/>
    </xf>
    <xf numFmtId="0" fontId="2" fillId="0" borderId="0">
      <alignment vertical="center"/>
    </xf>
    <xf numFmtId="0" fontId="36" fillId="9" borderId="0" applyNumberFormat="0" applyBorder="0" applyAlignment="0" applyProtection="0">
      <alignment vertical="center"/>
    </xf>
    <xf numFmtId="0" fontId="35" fillId="0" borderId="0">
      <alignment vertical="center"/>
    </xf>
    <xf numFmtId="0" fontId="57" fillId="0" borderId="0">
      <alignment vertical="center"/>
    </xf>
    <xf numFmtId="0" fontId="58" fillId="0" borderId="0" applyNumberForma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38" fontId="60" fillId="0" borderId="0" applyFont="0" applyFill="0" applyBorder="0" applyAlignment="0" applyProtection="0"/>
    <xf numFmtId="38" fontId="60" fillId="0" borderId="0" applyFont="0" applyFill="0" applyBorder="0" applyAlignment="0" applyProtection="0"/>
    <xf numFmtId="38" fontId="61" fillId="0" borderId="0" applyFill="0" applyBorder="0" applyAlignment="0" applyProtection="0">
      <alignment vertical="center"/>
    </xf>
    <xf numFmtId="0" fontId="62" fillId="0" borderId="0">
      <alignment vertical="center"/>
    </xf>
    <xf numFmtId="0" fontId="61" fillId="0" borderId="0">
      <alignment vertical="center"/>
    </xf>
    <xf numFmtId="0" fontId="1" fillId="0" borderId="0">
      <alignment vertical="center"/>
    </xf>
    <xf numFmtId="0" fontId="73" fillId="0" borderId="0">
      <alignment vertical="center"/>
    </xf>
    <xf numFmtId="0" fontId="2" fillId="0" borderId="0"/>
    <xf numFmtId="6" fontId="2" fillId="0" borderId="0" applyFont="0" applyFill="0" applyBorder="0" applyAlignment="0" applyProtection="0"/>
    <xf numFmtId="0" fontId="2" fillId="0" borderId="0">
      <alignment vertical="center"/>
    </xf>
  </cellStyleXfs>
  <cellXfs count="897">
    <xf numFmtId="0" fontId="0" fillId="0" borderId="0" xfId="0">
      <alignment vertical="center"/>
    </xf>
    <xf numFmtId="0" fontId="6" fillId="2" borderId="0" xfId="0" applyFont="1" applyFill="1">
      <alignment vertical="center"/>
    </xf>
    <xf numFmtId="0" fontId="0" fillId="2" borderId="0" xfId="0" applyFill="1">
      <alignment vertical="center"/>
    </xf>
    <xf numFmtId="0" fontId="0" fillId="2" borderId="1" xfId="0" applyFill="1" applyBorder="1" applyAlignment="1">
      <alignment horizontal="center" vertical="center"/>
    </xf>
    <xf numFmtId="0" fontId="0" fillId="2" borderId="0" xfId="0" applyFill="1" applyBorder="1" applyProtection="1">
      <alignment vertical="center"/>
      <protection locked="0"/>
    </xf>
    <xf numFmtId="0" fontId="0" fillId="2" borderId="0" xfId="0" applyFill="1" applyBorder="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4" borderId="1" xfId="0" applyFill="1" applyBorder="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2" fillId="5" borderId="0" xfId="0" applyFont="1" applyFill="1">
      <alignment vertical="center"/>
    </xf>
    <xf numFmtId="0" fontId="12" fillId="5" borderId="20" xfId="0" applyFont="1" applyFill="1" applyBorder="1" applyAlignment="1" applyProtection="1">
      <alignment vertical="center"/>
      <protection locked="0"/>
    </xf>
    <xf numFmtId="0" fontId="12" fillId="5" borderId="0" xfId="0" applyFont="1" applyFill="1" applyAlignment="1">
      <alignment horizontal="center" vertical="center"/>
    </xf>
    <xf numFmtId="0" fontId="12" fillId="5" borderId="0" xfId="0" applyFont="1" applyFill="1" applyProtection="1">
      <alignment vertical="center"/>
      <protection locked="0"/>
    </xf>
    <xf numFmtId="0" fontId="12" fillId="5" borderId="0" xfId="0" applyFont="1" applyFill="1" applyAlignment="1">
      <alignment horizontal="left" vertical="center"/>
    </xf>
    <xf numFmtId="0" fontId="14" fillId="5" borderId="0" xfId="0" applyFont="1" applyFill="1" applyAlignment="1">
      <alignment horizontal="righ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4" borderId="1" xfId="0" applyFont="1" applyFill="1" applyBorder="1" applyAlignment="1" applyProtection="1">
      <alignment horizontal="center" vertical="center"/>
      <protection locked="0"/>
    </xf>
    <xf numFmtId="0" fontId="12" fillId="2" borderId="18" xfId="0" applyFont="1" applyFill="1" applyBorder="1" applyAlignment="1">
      <alignment vertical="center"/>
    </xf>
    <xf numFmtId="0" fontId="12" fillId="2" borderId="17" xfId="0" applyFont="1" applyFill="1" applyBorder="1" applyAlignment="1">
      <alignment vertical="center"/>
    </xf>
    <xf numFmtId="49" fontId="12" fillId="4" borderId="0" xfId="0" applyNumberFormat="1" applyFont="1" applyFill="1" applyBorder="1" applyAlignment="1" applyProtection="1">
      <alignment horizontal="center" vertical="center"/>
      <protection locked="0"/>
    </xf>
    <xf numFmtId="49" fontId="14" fillId="4" borderId="10" xfId="0" applyNumberFormat="1" applyFont="1" applyFill="1" applyBorder="1" applyAlignment="1" applyProtection="1">
      <alignment horizontal="center" vertical="center"/>
      <protection locked="0"/>
    </xf>
    <xf numFmtId="0" fontId="12" fillId="2" borderId="15" xfId="0" applyFont="1" applyFill="1" applyBorder="1" applyAlignment="1">
      <alignment horizontal="center" vertical="center"/>
    </xf>
    <xf numFmtId="0" fontId="12" fillId="2" borderId="20" xfId="0" applyFont="1" applyFill="1" applyBorder="1" applyAlignment="1">
      <alignment horizontal="center" vertical="center"/>
    </xf>
    <xf numFmtId="49" fontId="12" fillId="4" borderId="20" xfId="0" applyNumberFormat="1" applyFont="1" applyFill="1" applyBorder="1" applyAlignment="1" applyProtection="1">
      <alignment horizontal="center" vertical="center"/>
      <protection locked="0"/>
    </xf>
    <xf numFmtId="49" fontId="14" fillId="4" borderId="25" xfId="0" applyNumberFormat="1" applyFont="1" applyFill="1" applyBorder="1" applyAlignment="1" applyProtection="1">
      <alignment horizontal="center" vertical="center"/>
      <protection locked="0"/>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4" xfId="0" applyFont="1" applyFill="1" applyBorder="1" applyAlignment="1">
      <alignment vertical="center"/>
    </xf>
    <xf numFmtId="0" fontId="15" fillId="4" borderId="20" xfId="0" applyFont="1" applyFill="1" applyBorder="1" applyAlignment="1" applyProtection="1">
      <alignment horizontal="center" vertical="center"/>
      <protection locked="0"/>
    </xf>
    <xf numFmtId="0" fontId="15" fillId="2" borderId="9" xfId="0" applyFont="1" applyFill="1" applyBorder="1" applyAlignment="1">
      <alignment vertical="center"/>
    </xf>
    <xf numFmtId="0" fontId="15" fillId="4" borderId="9" xfId="0" applyFont="1" applyFill="1" applyBorder="1" applyAlignment="1" applyProtection="1">
      <alignment horizontal="center" vertical="center"/>
      <protection locked="0"/>
    </xf>
    <xf numFmtId="0" fontId="15" fillId="4" borderId="9" xfId="0" applyFont="1" applyFill="1" applyBorder="1" applyAlignment="1">
      <alignment horizontal="center" vertical="center"/>
    </xf>
    <xf numFmtId="0" fontId="15" fillId="2" borderId="2" xfId="0" applyFont="1" applyFill="1" applyBorder="1" applyAlignment="1">
      <alignment vertical="center"/>
    </xf>
    <xf numFmtId="176" fontId="12" fillId="4" borderId="4" xfId="0" applyNumberFormat="1" applyFont="1" applyFill="1" applyBorder="1" applyAlignment="1" applyProtection="1">
      <alignment horizontal="center" vertical="center"/>
      <protection locked="0"/>
    </xf>
    <xf numFmtId="0" fontId="12" fillId="2" borderId="2" xfId="0" applyFont="1" applyFill="1" applyBorder="1" applyAlignment="1">
      <alignment vertical="center"/>
    </xf>
    <xf numFmtId="0" fontId="15" fillId="2" borderId="9" xfId="0" applyFont="1" applyFill="1" applyBorder="1" applyAlignment="1">
      <alignment horizontal="center" vertical="center"/>
    </xf>
    <xf numFmtId="0" fontId="12" fillId="2" borderId="0" xfId="0" applyFont="1" applyFill="1" applyBorder="1">
      <alignment vertical="center"/>
    </xf>
    <xf numFmtId="0" fontId="17" fillId="2" borderId="0" xfId="0" applyFont="1" applyFill="1" applyBorder="1" applyAlignment="1">
      <alignment horizontal="left" vertical="center"/>
    </xf>
    <xf numFmtId="0" fontId="15" fillId="2" borderId="0" xfId="0" applyFont="1" applyFill="1" applyBorder="1" applyAlignment="1">
      <alignment horizontal="right" vertical="center"/>
    </xf>
    <xf numFmtId="0" fontId="15" fillId="2" borderId="0"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2" borderId="0" xfId="0" applyFont="1" applyFill="1">
      <alignment vertical="center"/>
    </xf>
    <xf numFmtId="0" fontId="18" fillId="6" borderId="1" xfId="0" applyFont="1" applyFill="1" applyBorder="1" applyAlignment="1">
      <alignment horizontal="center" vertical="center"/>
    </xf>
    <xf numFmtId="0" fontId="14" fillId="2" borderId="0" xfId="0" applyFont="1" applyFill="1" applyAlignment="1">
      <alignment vertical="center"/>
    </xf>
    <xf numFmtId="0" fontId="12" fillId="2" borderId="0" xfId="0" applyFont="1" applyFill="1" applyAlignment="1">
      <alignment horizontal="right" vertical="center"/>
    </xf>
    <xf numFmtId="0" fontId="12" fillId="2" borderId="0" xfId="0" applyFont="1" applyFill="1" applyAlignment="1">
      <alignment horizontal="center" vertical="center"/>
    </xf>
    <xf numFmtId="0" fontId="12" fillId="4" borderId="0" xfId="0" applyFont="1" applyFill="1" applyProtection="1">
      <alignment vertical="center"/>
      <protection locked="0"/>
    </xf>
    <xf numFmtId="0" fontId="12" fillId="2" borderId="0" xfId="0" applyFont="1" applyFill="1" applyAlignment="1">
      <alignment horizontal="left" vertical="center"/>
    </xf>
    <xf numFmtId="0" fontId="14" fillId="2" borderId="0" xfId="0" applyFont="1" applyFill="1" applyBorder="1" applyAlignment="1">
      <alignment vertical="center" textRotation="255"/>
    </xf>
    <xf numFmtId="0" fontId="14" fillId="2" borderId="0" xfId="0" applyFont="1" applyFill="1" applyBorder="1" applyAlignment="1">
      <alignment vertical="center"/>
    </xf>
    <xf numFmtId="0" fontId="12" fillId="2" borderId="0" xfId="0" applyFont="1" applyFill="1" applyBorder="1" applyAlignment="1">
      <alignment vertical="center" textRotation="255"/>
    </xf>
    <xf numFmtId="0" fontId="12" fillId="2" borderId="0" xfId="0" applyFont="1" applyFill="1" applyBorder="1" applyAlignment="1">
      <alignment vertical="center"/>
    </xf>
    <xf numFmtId="0" fontId="15" fillId="2" borderId="0" xfId="0" applyFont="1" applyFill="1" applyBorder="1">
      <alignment vertical="center"/>
    </xf>
    <xf numFmtId="0" fontId="15" fillId="2" borderId="0" xfId="0" applyFont="1" applyFill="1">
      <alignment vertical="center"/>
    </xf>
    <xf numFmtId="0" fontId="15" fillId="2" borderId="21" xfId="0" applyFont="1" applyFill="1" applyBorder="1" applyAlignment="1">
      <alignment horizontal="center" vertical="center" wrapText="1"/>
    </xf>
    <xf numFmtId="0" fontId="15" fillId="2" borderId="0" xfId="0" applyFont="1" applyFill="1" applyBorder="1" applyAlignment="1">
      <alignment horizontal="center" vertical="center"/>
    </xf>
    <xf numFmtId="0" fontId="15" fillId="2" borderId="0" xfId="0" applyFont="1" applyFill="1" applyAlignment="1">
      <alignment vertical="center" wrapText="1"/>
    </xf>
    <xf numFmtId="49" fontId="15" fillId="0" borderId="26" xfId="0" applyNumberFormat="1" applyFont="1" applyFill="1" applyBorder="1" applyAlignment="1">
      <alignment horizontal="right" vertical="center"/>
    </xf>
    <xf numFmtId="0" fontId="15" fillId="0" borderId="9" xfId="0" applyFont="1" applyFill="1" applyBorder="1" applyAlignment="1">
      <alignment horizontal="right" vertical="center"/>
    </xf>
    <xf numFmtId="0" fontId="15" fillId="0" borderId="9" xfId="0" applyFont="1" applyFill="1" applyBorder="1" applyAlignment="1">
      <alignment vertical="center"/>
    </xf>
    <xf numFmtId="0" fontId="15" fillId="29" borderId="1" xfId="0" applyFont="1" applyFill="1" applyBorder="1" applyAlignment="1" applyProtection="1">
      <alignment horizontal="center" vertical="center"/>
      <protection locked="0"/>
    </xf>
    <xf numFmtId="49" fontId="15" fillId="0" borderId="32" xfId="0" applyNumberFormat="1" applyFont="1" applyFill="1" applyBorder="1" applyAlignment="1">
      <alignment horizontal="right" vertical="center"/>
    </xf>
    <xf numFmtId="0" fontId="15" fillId="0" borderId="33" xfId="0" applyFont="1" applyFill="1" applyBorder="1" applyAlignment="1">
      <alignment vertical="center"/>
    </xf>
    <xf numFmtId="0" fontId="15" fillId="29" borderId="28" xfId="0" applyFont="1" applyFill="1" applyBorder="1" applyAlignment="1" applyProtection="1">
      <alignment horizontal="center" vertical="center"/>
      <protection locked="0"/>
    </xf>
    <xf numFmtId="49" fontId="15" fillId="0" borderId="0" xfId="0" applyNumberFormat="1" applyFont="1" applyFill="1" applyBorder="1" applyAlignment="1">
      <alignment horizontal="right" vertical="center"/>
    </xf>
    <xf numFmtId="0" fontId="15" fillId="0" borderId="0" xfId="0" applyFont="1" applyFill="1" applyBorder="1" applyAlignment="1">
      <alignment vertical="center"/>
    </xf>
    <xf numFmtId="0" fontId="38" fillId="0" borderId="19" xfId="0" applyFont="1" applyFill="1" applyBorder="1" applyAlignment="1">
      <alignment horizontal="center" vertical="center"/>
    </xf>
    <xf numFmtId="0" fontId="38" fillId="0" borderId="11" xfId="0" applyFont="1" applyFill="1" applyBorder="1" applyAlignment="1">
      <alignment vertical="center"/>
    </xf>
    <xf numFmtId="0" fontId="38" fillId="0" borderId="11" xfId="0" applyFont="1" applyFill="1" applyBorder="1" applyAlignment="1">
      <alignment horizontal="center" vertical="center"/>
    </xf>
    <xf numFmtId="0" fontId="15" fillId="0" borderId="9" xfId="0" applyFont="1" applyFill="1" applyBorder="1" applyAlignment="1">
      <alignment vertical="center" wrapText="1"/>
    </xf>
    <xf numFmtId="0" fontId="39" fillId="2" borderId="0" xfId="0" applyFont="1" applyFill="1" applyAlignment="1">
      <alignment vertical="center" wrapText="1"/>
    </xf>
    <xf numFmtId="0" fontId="15" fillId="5" borderId="26" xfId="0" applyFont="1" applyFill="1" applyBorder="1" applyAlignment="1">
      <alignment horizontal="right" vertical="center" wrapText="1"/>
    </xf>
    <xf numFmtId="0" fontId="15" fillId="5" borderId="9" xfId="0" applyFont="1" applyFill="1" applyBorder="1" applyAlignment="1">
      <alignment vertical="center" wrapText="1"/>
    </xf>
    <xf numFmtId="0" fontId="15" fillId="29" borderId="1" xfId="0" applyFont="1" applyFill="1" applyBorder="1" applyAlignment="1" applyProtection="1">
      <alignment horizontal="center" vertical="center" wrapText="1"/>
      <protection locked="0"/>
    </xf>
    <xf numFmtId="0" fontId="15" fillId="5" borderId="0" xfId="0" applyFont="1" applyFill="1" applyAlignment="1">
      <alignment vertical="center" wrapText="1"/>
    </xf>
    <xf numFmtId="0" fontId="39" fillId="5" borderId="0" xfId="0" applyFont="1" applyFill="1" applyAlignment="1">
      <alignment vertical="center" wrapText="1"/>
    </xf>
    <xf numFmtId="0" fontId="15" fillId="0" borderId="26" xfId="0" applyFont="1" applyFill="1" applyBorder="1" applyAlignment="1">
      <alignment horizontal="right" vertical="center" wrapText="1"/>
    </xf>
    <xf numFmtId="49" fontId="15" fillId="0" borderId="26" xfId="0" applyNumberFormat="1" applyFont="1" applyFill="1" applyBorder="1" applyAlignment="1">
      <alignment horizontal="center" vertical="center"/>
    </xf>
    <xf numFmtId="0" fontId="15" fillId="2" borderId="0" xfId="0" applyFont="1" applyFill="1" applyAlignment="1">
      <alignment horizontal="center" vertical="center"/>
    </xf>
    <xf numFmtId="0" fontId="12" fillId="0" borderId="0" xfId="0" applyFont="1" applyFill="1">
      <alignment vertical="center"/>
    </xf>
    <xf numFmtId="0" fontId="14" fillId="5" borderId="0" xfId="0" applyFont="1" applyFill="1" applyAlignment="1">
      <alignment vertical="center"/>
    </xf>
    <xf numFmtId="0" fontId="12" fillId="5" borderId="0" xfId="0" applyFont="1" applyFill="1" applyAlignment="1">
      <alignment horizontal="right" vertical="center"/>
    </xf>
    <xf numFmtId="0" fontId="12" fillId="5" borderId="20" xfId="0" applyFont="1" applyFill="1" applyBorder="1" applyAlignment="1" applyProtection="1">
      <alignment horizontal="right" vertical="center"/>
      <protection locked="0"/>
    </xf>
    <xf numFmtId="0" fontId="12" fillId="4" borderId="0" xfId="0" applyFont="1" applyFill="1" applyBorder="1" applyAlignment="1" applyProtection="1">
      <alignment vertical="center"/>
      <protection locked="0"/>
    </xf>
    <xf numFmtId="0" fontId="12" fillId="5" borderId="0" xfId="0" applyFont="1" applyFill="1" applyBorder="1" applyAlignment="1" applyProtection="1">
      <alignment horizontal="right" vertical="center"/>
      <protection locked="0"/>
    </xf>
    <xf numFmtId="0" fontId="12" fillId="5" borderId="0" xfId="0" applyFont="1" applyFill="1" applyBorder="1" applyAlignment="1" applyProtection="1">
      <alignment vertical="center"/>
      <protection locked="0"/>
    </xf>
    <xf numFmtId="0" fontId="12" fillId="5" borderId="20" xfId="0" applyFont="1" applyFill="1" applyBorder="1" applyAlignment="1">
      <alignment horizontal="right" vertical="center"/>
    </xf>
    <xf numFmtId="0" fontId="12" fillId="5" borderId="20" xfId="0" applyFont="1" applyFill="1" applyBorder="1" applyAlignment="1">
      <alignment horizontal="center" vertical="center"/>
    </xf>
    <xf numFmtId="0" fontId="12" fillId="5" borderId="20" xfId="0" applyFont="1" applyFill="1" applyBorder="1" applyProtection="1">
      <alignment vertical="center"/>
      <protection locked="0"/>
    </xf>
    <xf numFmtId="0" fontId="15" fillId="2" borderId="3" xfId="0" applyFont="1" applyFill="1" applyBorder="1" applyAlignment="1">
      <alignment horizontal="center" vertical="center" wrapText="1"/>
    </xf>
    <xf numFmtId="180" fontId="0" fillId="4" borderId="1" xfId="0" applyNumberFormat="1" applyFont="1" applyFill="1" applyBorder="1" applyAlignment="1">
      <alignment horizontal="center" vertical="center"/>
    </xf>
    <xf numFmtId="0" fontId="0" fillId="5" borderId="0" xfId="0" applyFill="1">
      <alignment vertical="center"/>
    </xf>
    <xf numFmtId="0" fontId="0" fillId="5" borderId="0" xfId="0" applyFill="1" applyProtection="1">
      <alignment vertical="center"/>
      <protection locked="0"/>
    </xf>
    <xf numFmtId="0" fontId="0" fillId="2" borderId="1" xfId="0" applyFill="1" applyBorder="1" applyAlignment="1">
      <alignment horizontal="center" vertical="center" wrapText="1"/>
    </xf>
    <xf numFmtId="181" fontId="0" fillId="4" borderId="1" xfId="0" applyNumberFormat="1" applyFill="1" applyBorder="1" applyAlignment="1">
      <alignment horizontal="center" vertical="center"/>
    </xf>
    <xf numFmtId="0" fontId="5" fillId="2" borderId="1" xfId="0" applyFont="1" applyFill="1" applyBorder="1" applyAlignment="1">
      <alignment horizontal="center" vertical="center" wrapText="1"/>
    </xf>
    <xf numFmtId="181" fontId="0" fillId="4" borderId="5" xfId="0" applyNumberFormat="1" applyFill="1" applyBorder="1" applyAlignment="1">
      <alignment horizontal="center" vertical="center"/>
    </xf>
    <xf numFmtId="0" fontId="0" fillId="5" borderId="1" xfId="0" applyFill="1" applyBorder="1" applyAlignment="1">
      <alignment horizontal="center" vertical="center"/>
    </xf>
    <xf numFmtId="181" fontId="0" fillId="4" borderId="1" xfId="0" applyNumberFormat="1" applyFill="1" applyBorder="1" applyAlignment="1">
      <alignment vertical="center"/>
    </xf>
    <xf numFmtId="0" fontId="0" fillId="5" borderId="3" xfId="0" applyFill="1" applyBorder="1" applyAlignment="1">
      <alignment horizontal="center" vertical="center"/>
    </xf>
    <xf numFmtId="0" fontId="0" fillId="6" borderId="3" xfId="0" applyFill="1" applyBorder="1" applyAlignment="1" applyProtection="1">
      <alignment horizontal="center" vertical="center"/>
      <protection locked="0"/>
    </xf>
    <xf numFmtId="0" fontId="0" fillId="5" borderId="1" xfId="0" applyFill="1" applyBorder="1" applyAlignment="1">
      <alignment horizontal="center" vertical="center" wrapText="1"/>
    </xf>
    <xf numFmtId="0" fontId="41" fillId="5" borderId="1" xfId="0" applyFont="1" applyFill="1" applyBorder="1" applyAlignment="1">
      <alignment horizontal="center" vertical="center"/>
    </xf>
    <xf numFmtId="181" fontId="0" fillId="4" borderId="5" xfId="0" applyNumberFormat="1" applyFill="1" applyBorder="1" applyAlignment="1">
      <alignment vertical="center"/>
    </xf>
    <xf numFmtId="0" fontId="4" fillId="5" borderId="1" xfId="0" applyFont="1" applyFill="1" applyBorder="1" applyAlignment="1">
      <alignment horizontal="center" vertical="center" wrapText="1"/>
    </xf>
    <xf numFmtId="0" fontId="0" fillId="2"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12" fillId="0" borderId="0" xfId="0" applyFont="1" applyProtection="1">
      <alignment vertical="center"/>
    </xf>
    <xf numFmtId="0" fontId="42" fillId="0" borderId="0" xfId="0" applyFont="1" applyBorder="1" applyAlignment="1" applyProtection="1">
      <alignment horizontal="left" vertical="center"/>
    </xf>
    <xf numFmtId="0" fontId="43" fillId="5" borderId="18" xfId="0" applyFont="1" applyFill="1" applyBorder="1" applyAlignment="1" applyProtection="1">
      <alignment horizontal="center" vertical="center"/>
    </xf>
    <xf numFmtId="0" fontId="12" fillId="5" borderId="0" xfId="0" applyFont="1" applyFill="1" applyProtection="1">
      <alignment vertical="center"/>
    </xf>
    <xf numFmtId="0" fontId="12" fillId="0" borderId="0" xfId="0" applyFont="1" applyAlignment="1" applyProtection="1">
      <alignment horizontal="left" vertical="center" wrapText="1"/>
    </xf>
    <xf numFmtId="0" fontId="12" fillId="0" borderId="1" xfId="0" applyFont="1" applyBorder="1" applyAlignment="1" applyProtection="1">
      <alignment horizontal="center" vertical="center"/>
    </xf>
    <xf numFmtId="0" fontId="44" fillId="30" borderId="4" xfId="0" applyFont="1" applyFill="1" applyBorder="1" applyAlignment="1" applyProtection="1">
      <alignment horizontal="center" vertical="center" wrapText="1"/>
    </xf>
    <xf numFmtId="0" fontId="44" fillId="29" borderId="1" xfId="0" applyFont="1" applyFill="1" applyBorder="1" applyAlignment="1" applyProtection="1">
      <alignment horizontal="center" vertical="center" wrapText="1"/>
      <protection locked="0"/>
    </xf>
    <xf numFmtId="0" fontId="14" fillId="29" borderId="1" xfId="0" applyFont="1" applyFill="1" applyBorder="1" applyAlignment="1" applyProtection="1">
      <alignment horizontal="center" vertical="center" wrapText="1"/>
      <protection locked="0"/>
    </xf>
    <xf numFmtId="0" fontId="5" fillId="0" borderId="20" xfId="0" applyFont="1" applyBorder="1" applyAlignment="1">
      <alignment horizontal="left"/>
    </xf>
    <xf numFmtId="0" fontId="45" fillId="0" borderId="20" xfId="0" applyFont="1" applyBorder="1" applyAlignment="1">
      <alignment horizontal="center" vertical="center"/>
    </xf>
    <xf numFmtId="0" fontId="46" fillId="31"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46" fillId="31" borderId="1" xfId="0" applyFont="1" applyFill="1" applyBorder="1" applyAlignment="1">
      <alignment horizontal="justify" vertical="center" wrapText="1"/>
    </xf>
    <xf numFmtId="0" fontId="47" fillId="31" borderId="1" xfId="0" applyFont="1" applyFill="1" applyBorder="1" applyAlignment="1">
      <alignment horizontal="justify" vertical="center" wrapText="1"/>
    </xf>
    <xf numFmtId="0" fontId="50" fillId="0" borderId="1" xfId="0" applyFont="1" applyBorder="1" applyAlignment="1">
      <alignment horizontal="center" vertical="center" wrapText="1"/>
    </xf>
    <xf numFmtId="0" fontId="50" fillId="0" borderId="1" xfId="0" applyFont="1" applyFill="1" applyBorder="1" applyAlignment="1">
      <alignment horizontal="center" vertical="center" wrapText="1"/>
    </xf>
    <xf numFmtId="0" fontId="50" fillId="31" borderId="44" xfId="0" applyFont="1" applyFill="1" applyBorder="1" applyAlignment="1">
      <alignment vertical="center" wrapText="1"/>
    </xf>
    <xf numFmtId="0" fontId="50" fillId="31" borderId="46" xfId="0" applyFont="1" applyFill="1" applyBorder="1" applyAlignment="1">
      <alignment vertical="center" wrapText="1"/>
    </xf>
    <xf numFmtId="0" fontId="50" fillId="0" borderId="10" xfId="0" applyFont="1" applyFill="1" applyBorder="1" applyAlignment="1">
      <alignment vertical="center" wrapText="1"/>
    </xf>
    <xf numFmtId="0" fontId="50" fillId="0" borderId="56" xfId="0" applyFont="1" applyFill="1" applyBorder="1" applyAlignment="1">
      <alignment vertical="top" wrapText="1"/>
    </xf>
    <xf numFmtId="0" fontId="50" fillId="31" borderId="57" xfId="0" applyFont="1" applyFill="1" applyBorder="1" applyAlignment="1">
      <alignment vertical="center" wrapText="1"/>
    </xf>
    <xf numFmtId="0" fontId="50" fillId="0" borderId="59" xfId="0" applyFont="1" applyFill="1" applyBorder="1" applyAlignment="1">
      <alignment vertical="top" wrapText="1"/>
    </xf>
    <xf numFmtId="0" fontId="50" fillId="0" borderId="10" xfId="0" applyFont="1" applyFill="1" applyBorder="1" applyAlignment="1">
      <alignment vertical="top" wrapText="1"/>
    </xf>
    <xf numFmtId="0" fontId="50" fillId="0" borderId="3" xfId="0" applyFont="1" applyFill="1" applyBorder="1" applyAlignment="1">
      <alignment vertical="center" wrapText="1"/>
    </xf>
    <xf numFmtId="0" fontId="50" fillId="0" borderId="23" xfId="0" applyFont="1" applyFill="1" applyBorder="1" applyAlignment="1">
      <alignment vertical="top" wrapText="1"/>
    </xf>
    <xf numFmtId="0" fontId="50" fillId="0" borderId="5" xfId="0" applyFont="1" applyFill="1" applyBorder="1" applyAlignment="1">
      <alignment vertical="top" wrapText="1"/>
    </xf>
    <xf numFmtId="0" fontId="50" fillId="0" borderId="16" xfId="0" applyFont="1" applyFill="1" applyBorder="1" applyAlignment="1">
      <alignment vertical="center" wrapText="1"/>
    </xf>
    <xf numFmtId="0" fontId="50" fillId="0" borderId="6" xfId="0" applyFont="1" applyFill="1" applyBorder="1" applyAlignment="1">
      <alignment vertical="center" wrapText="1"/>
    </xf>
    <xf numFmtId="0" fontId="50" fillId="0" borderId="24" xfId="0" applyFont="1" applyFill="1" applyBorder="1" applyAlignment="1">
      <alignment vertical="top" wrapText="1"/>
    </xf>
    <xf numFmtId="0" fontId="50" fillId="31" borderId="54" xfId="0" applyFont="1" applyFill="1" applyBorder="1" applyAlignment="1">
      <alignment vertical="center" wrapText="1"/>
    </xf>
    <xf numFmtId="0" fontId="50" fillId="0" borderId="61" xfId="0" applyFont="1" applyFill="1" applyBorder="1" applyAlignment="1">
      <alignment vertical="center" wrapText="1"/>
    </xf>
    <xf numFmtId="0" fontId="50" fillId="31" borderId="15" xfId="0" applyFont="1" applyFill="1" applyBorder="1" applyAlignment="1">
      <alignment vertical="center" wrapText="1"/>
    </xf>
    <xf numFmtId="0" fontId="52" fillId="0" borderId="10" xfId="0" applyFont="1" applyBorder="1" applyAlignment="1">
      <alignment horizontal="left" vertical="top" wrapText="1"/>
    </xf>
    <xf numFmtId="0" fontId="50" fillId="0" borderId="23" xfId="0" applyFont="1" applyFill="1" applyBorder="1" applyAlignment="1">
      <alignment horizontal="left" vertical="top" wrapText="1"/>
    </xf>
    <xf numFmtId="0" fontId="50" fillId="0" borderId="61" xfId="0" applyFont="1" applyFill="1" applyBorder="1" applyAlignment="1">
      <alignment horizontal="left" vertical="top" wrapText="1"/>
    </xf>
    <xf numFmtId="0" fontId="50" fillId="31" borderId="8" xfId="0" applyFont="1" applyFill="1" applyBorder="1" applyAlignment="1">
      <alignment vertical="center" wrapText="1"/>
    </xf>
    <xf numFmtId="0" fontId="50" fillId="0" borderId="22" xfId="0" applyFont="1" applyFill="1" applyBorder="1" applyAlignment="1">
      <alignment horizontal="left" vertical="top" wrapText="1"/>
    </xf>
    <xf numFmtId="0" fontId="50" fillId="0" borderId="24" xfId="0" applyFont="1" applyFill="1" applyBorder="1" applyAlignment="1">
      <alignment horizontal="left" vertical="top" wrapText="1"/>
    </xf>
    <xf numFmtId="0" fontId="56" fillId="0" borderId="0" xfId="0" applyFont="1" applyAlignment="1">
      <alignment horizontal="justify" vertical="center"/>
    </xf>
    <xf numFmtId="0" fontId="15" fillId="2" borderId="21" xfId="0" applyFont="1" applyFill="1" applyBorder="1" applyAlignment="1">
      <alignment horizontal="center" vertical="center"/>
    </xf>
    <xf numFmtId="0" fontId="38" fillId="5" borderId="13" xfId="0" applyFont="1" applyFill="1" applyBorder="1" applyAlignment="1">
      <alignment horizontal="center" vertical="center"/>
    </xf>
    <xf numFmtId="0" fontId="38" fillId="5" borderId="0" xfId="0" applyFont="1" applyFill="1" applyBorder="1" applyAlignment="1">
      <alignment vertical="center"/>
    </xf>
    <xf numFmtId="0" fontId="15" fillId="5" borderId="0" xfId="0" applyFont="1" applyFill="1" applyBorder="1" applyAlignment="1">
      <alignment horizontal="center" vertical="center"/>
    </xf>
    <xf numFmtId="0" fontId="15" fillId="5" borderId="14" xfId="0" applyFont="1" applyFill="1" applyBorder="1" applyAlignment="1">
      <alignment vertical="center"/>
    </xf>
    <xf numFmtId="0" fontId="15" fillId="2" borderId="30" xfId="0" applyFont="1" applyFill="1" applyBorder="1" applyAlignment="1">
      <alignment horizontal="center" vertical="center"/>
    </xf>
    <xf numFmtId="0" fontId="15" fillId="2" borderId="27" xfId="0" applyFont="1" applyFill="1" applyBorder="1">
      <alignment vertical="center"/>
    </xf>
    <xf numFmtId="0" fontId="15" fillId="2" borderId="31" xfId="0" applyFont="1" applyFill="1" applyBorder="1">
      <alignment vertical="center"/>
    </xf>
    <xf numFmtId="0" fontId="38" fillId="0" borderId="12" xfId="0" applyFont="1" applyFill="1" applyBorder="1" applyAlignment="1">
      <alignment vertical="center"/>
    </xf>
    <xf numFmtId="0" fontId="15" fillId="2" borderId="27" xfId="0" applyFont="1" applyFill="1" applyBorder="1" applyAlignment="1">
      <alignment horizontal="center" vertical="center"/>
    </xf>
    <xf numFmtId="0" fontId="15" fillId="5" borderId="27" xfId="0" applyFont="1" applyFill="1" applyBorder="1" applyAlignment="1">
      <alignment vertical="center" wrapText="1"/>
    </xf>
    <xf numFmtId="0" fontId="15" fillId="2" borderId="27" xfId="0" applyFont="1" applyFill="1" applyBorder="1" applyAlignment="1">
      <alignment vertical="center" wrapText="1"/>
    </xf>
    <xf numFmtId="0" fontId="0" fillId="4" borderId="1" xfId="0" applyFill="1" applyBorder="1" applyAlignment="1">
      <alignment horizontal="center" vertical="center"/>
    </xf>
    <xf numFmtId="181" fontId="0" fillId="4" borderId="5" xfId="0" applyNumberFormat="1" applyFill="1" applyBorder="1" applyAlignment="1">
      <alignment vertical="center"/>
    </xf>
    <xf numFmtId="0" fontId="35" fillId="5" borderId="0" xfId="50" applyFill="1">
      <alignment vertical="center"/>
    </xf>
    <xf numFmtId="0" fontId="35" fillId="5" borderId="0" xfId="50" applyFill="1" applyAlignment="1">
      <alignment horizontal="center" vertical="center"/>
    </xf>
    <xf numFmtId="0" fontId="66" fillId="5" borderId="0" xfId="50" applyFont="1" applyFill="1" applyAlignment="1">
      <alignment vertical="center" shrinkToFit="1"/>
    </xf>
    <xf numFmtId="0" fontId="65" fillId="5" borderId="0" xfId="50" applyFont="1" applyFill="1">
      <alignment vertical="center"/>
    </xf>
    <xf numFmtId="0" fontId="67" fillId="5" borderId="0" xfId="50" applyFont="1" applyFill="1" applyAlignment="1">
      <alignment horizontal="center" vertical="center" shrinkToFit="1"/>
    </xf>
    <xf numFmtId="0" fontId="68" fillId="5" borderId="18" xfId="50" applyFont="1" applyFill="1" applyBorder="1" applyAlignment="1">
      <alignment vertical="center" shrinkToFit="1"/>
    </xf>
    <xf numFmtId="0" fontId="68" fillId="5" borderId="0" xfId="50" applyFont="1" applyFill="1" applyAlignment="1">
      <alignment vertical="center" shrinkToFit="1"/>
    </xf>
    <xf numFmtId="0" fontId="68" fillId="5" borderId="0" xfId="50" applyFont="1" applyFill="1" applyAlignment="1">
      <alignment horizontal="center" vertical="center" shrinkToFit="1"/>
    </xf>
    <xf numFmtId="0" fontId="35" fillId="34" borderId="1" xfId="50" applyFill="1" applyBorder="1" applyAlignment="1" applyProtection="1">
      <alignment horizontal="center" vertical="center"/>
      <protection locked="0"/>
    </xf>
    <xf numFmtId="0" fontId="35" fillId="5" borderId="0" xfId="50" applyFill="1" applyAlignment="1">
      <alignment horizontal="center" vertical="center" shrinkToFit="1"/>
    </xf>
    <xf numFmtId="178" fontId="35" fillId="34" borderId="1" xfId="50" applyNumberFormat="1" applyFill="1" applyBorder="1" applyAlignment="1" applyProtection="1">
      <alignment horizontal="center" vertical="center"/>
      <protection locked="0"/>
    </xf>
    <xf numFmtId="0" fontId="66" fillId="5" borderId="0" xfId="50" applyFont="1" applyFill="1" applyAlignment="1">
      <alignment horizontal="center" vertical="center" shrinkToFit="1"/>
    </xf>
    <xf numFmtId="0" fontId="66" fillId="5" borderId="0" xfId="50" applyFont="1" applyFill="1" applyAlignment="1">
      <alignment horizontal="right" vertical="center"/>
    </xf>
    <xf numFmtId="0" fontId="64" fillId="5" borderId="0" xfId="50" applyFont="1" applyFill="1">
      <alignment vertical="center"/>
    </xf>
    <xf numFmtId="178" fontId="35" fillId="5" borderId="1" xfId="50" applyNumberFormat="1" applyFill="1" applyBorder="1" applyAlignment="1">
      <alignment horizontal="center" vertical="center"/>
    </xf>
    <xf numFmtId="178" fontId="35" fillId="0" borderId="1" xfId="50" applyNumberFormat="1" applyBorder="1" applyAlignment="1" applyProtection="1">
      <alignment horizontal="center" vertical="center"/>
      <protection locked="0"/>
    </xf>
    <xf numFmtId="0" fontId="35" fillId="5" borderId="0" xfId="50" applyFill="1" applyAlignment="1">
      <alignment horizontal="right" vertical="center"/>
    </xf>
    <xf numFmtId="0" fontId="35" fillId="5" borderId="0" xfId="50" applyFill="1" applyAlignment="1" applyProtection="1">
      <alignment horizontal="center" vertical="center" shrinkToFit="1"/>
      <protection locked="0"/>
    </xf>
    <xf numFmtId="0" fontId="66" fillId="5" borderId="0" xfId="50" applyFont="1" applyFill="1" applyAlignment="1" applyProtection="1">
      <alignment horizontal="center" vertical="center" shrinkToFit="1"/>
      <protection locked="0"/>
    </xf>
    <xf numFmtId="0" fontId="66" fillId="5" borderId="0" xfId="50" applyFont="1" applyFill="1" applyAlignment="1" applyProtection="1">
      <alignment horizontal="right" vertical="center"/>
      <protection locked="0"/>
    </xf>
    <xf numFmtId="0" fontId="64" fillId="5" borderId="0" xfId="50" applyFont="1" applyFill="1" applyProtection="1">
      <alignment vertical="center"/>
      <protection locked="0"/>
    </xf>
    <xf numFmtId="0" fontId="35" fillId="5" borderId="0" xfId="50" applyFill="1" applyProtection="1">
      <alignment vertical="center"/>
      <protection locked="0"/>
    </xf>
    <xf numFmtId="178" fontId="35" fillId="34" borderId="3" xfId="50" applyNumberFormat="1" applyFill="1" applyBorder="1" applyAlignment="1" applyProtection="1">
      <alignment horizontal="center" vertical="center"/>
      <protection locked="0"/>
    </xf>
    <xf numFmtId="178" fontId="35" fillId="0" borderId="3" xfId="50" applyNumberFormat="1" applyBorder="1" applyAlignment="1" applyProtection="1">
      <alignment horizontal="center" vertical="center"/>
      <protection locked="0"/>
    </xf>
    <xf numFmtId="0" fontId="35" fillId="0" borderId="1" xfId="50" applyBorder="1" applyAlignment="1">
      <alignment horizontal="center" vertical="center"/>
    </xf>
    <xf numFmtId="0" fontId="66" fillId="36" borderId="4" xfId="50" applyFont="1" applyFill="1" applyBorder="1" applyAlignment="1">
      <alignment vertical="center" shrinkToFit="1"/>
    </xf>
    <xf numFmtId="0" fontId="66" fillId="36" borderId="9" xfId="50" applyFont="1" applyFill="1" applyBorder="1" applyAlignment="1">
      <alignment vertical="center" shrinkToFit="1"/>
    </xf>
    <xf numFmtId="0" fontId="69" fillId="36" borderId="2" xfId="50" applyFont="1" applyFill="1" applyBorder="1" applyAlignment="1">
      <alignment horizontal="center" vertical="center" shrinkToFit="1"/>
    </xf>
    <xf numFmtId="0" fontId="66" fillId="36" borderId="2" xfId="50" applyFont="1" applyFill="1" applyBorder="1" applyAlignment="1">
      <alignment vertical="center" shrinkToFit="1"/>
    </xf>
    <xf numFmtId="0" fontId="35" fillId="36" borderId="4" xfId="50" applyFill="1" applyBorder="1">
      <alignment vertical="center"/>
    </xf>
    <xf numFmtId="0" fontId="35" fillId="36" borderId="9" xfId="50" applyFill="1" applyBorder="1">
      <alignment vertical="center"/>
    </xf>
    <xf numFmtId="0" fontId="70" fillId="5" borderId="0" xfId="50" applyFont="1" applyFill="1">
      <alignment vertical="center"/>
    </xf>
    <xf numFmtId="0" fontId="12" fillId="5" borderId="0" xfId="50" applyFont="1" applyFill="1" applyAlignment="1">
      <alignment horizontal="center" vertical="center"/>
    </xf>
    <xf numFmtId="0" fontId="12" fillId="5" borderId="0" xfId="50" applyFont="1" applyFill="1">
      <alignment vertical="center"/>
    </xf>
    <xf numFmtId="0" fontId="9" fillId="0" borderId="0" xfId="3" applyFont="1" applyAlignment="1" applyProtection="1">
      <alignment vertical="center" textRotation="255" shrinkToFit="1"/>
    </xf>
    <xf numFmtId="0" fontId="8" fillId="0" borderId="0" xfId="3" applyFont="1" applyAlignment="1" applyProtection="1">
      <alignment horizontal="left" vertical="center"/>
    </xf>
    <xf numFmtId="0" fontId="10" fillId="0" borderId="0" xfId="3" applyFont="1" applyAlignment="1" applyProtection="1">
      <alignment horizontal="left" vertical="center"/>
    </xf>
    <xf numFmtId="0" fontId="10" fillId="0" borderId="0" xfId="3" applyFont="1" applyProtection="1">
      <alignment vertical="center"/>
    </xf>
    <xf numFmtId="0" fontId="64" fillId="0" borderId="0" xfId="50" applyFont="1" applyProtection="1">
      <alignment vertical="center"/>
    </xf>
    <xf numFmtId="0" fontId="10" fillId="0" borderId="0" xfId="3" applyFont="1" applyAlignment="1" applyProtection="1">
      <alignment horizontal="right" vertical="center"/>
    </xf>
    <xf numFmtId="0" fontId="11" fillId="0" borderId="0" xfId="3" applyFont="1" applyProtection="1">
      <alignment vertical="center"/>
    </xf>
    <xf numFmtId="0" fontId="11" fillId="0" borderId="0" xfId="3" applyFont="1" applyAlignment="1" applyProtection="1">
      <alignment vertical="center" wrapText="1"/>
    </xf>
    <xf numFmtId="0" fontId="11" fillId="0" borderId="0" xfId="3" applyFont="1">
      <alignment vertical="center"/>
    </xf>
    <xf numFmtId="0" fontId="10" fillId="0" borderId="0" xfId="3" applyFont="1" applyAlignment="1" applyProtection="1">
      <alignment vertical="center"/>
    </xf>
    <xf numFmtId="0" fontId="10" fillId="0" borderId="0" xfId="3" applyFont="1" applyAlignment="1" applyProtection="1">
      <alignment horizontal="center" vertical="center"/>
    </xf>
    <xf numFmtId="0" fontId="10" fillId="0" borderId="0" xfId="3" applyFont="1" applyFill="1" applyBorder="1" applyAlignment="1" applyProtection="1">
      <alignment horizontal="center" vertical="center"/>
    </xf>
    <xf numFmtId="0" fontId="9" fillId="0" borderId="0" xfId="3" applyFont="1" applyProtection="1">
      <alignment vertical="center"/>
    </xf>
    <xf numFmtId="0" fontId="72" fillId="0" borderId="0" xfId="50" applyFont="1" applyProtection="1">
      <alignment vertical="center"/>
    </xf>
    <xf numFmtId="0" fontId="73" fillId="0" borderId="0" xfId="50" applyFont="1" applyProtection="1">
      <alignment vertical="center"/>
    </xf>
    <xf numFmtId="0" fontId="73" fillId="0" borderId="0" xfId="50" applyFont="1" applyAlignment="1" applyProtection="1">
      <alignment horizontal="right" vertical="center"/>
    </xf>
    <xf numFmtId="0" fontId="11" fillId="0" borderId="0" xfId="3" applyFont="1" applyBorder="1">
      <alignment vertical="center"/>
    </xf>
    <xf numFmtId="0" fontId="72" fillId="0" borderId="0" xfId="50" applyFont="1" applyFill="1" applyProtection="1">
      <alignment vertical="center"/>
    </xf>
    <xf numFmtId="0" fontId="9" fillId="0" borderId="0" xfId="3" applyFont="1" applyFill="1" applyProtection="1">
      <alignment vertical="center"/>
    </xf>
    <xf numFmtId="0" fontId="73" fillId="0" borderId="0" xfId="50" applyFont="1" applyFill="1" applyProtection="1">
      <alignment vertical="center"/>
    </xf>
    <xf numFmtId="0" fontId="10" fillId="0" borderId="0" xfId="3" applyFont="1" applyFill="1" applyProtection="1">
      <alignment vertical="center"/>
    </xf>
    <xf numFmtId="0" fontId="73" fillId="0" borderId="0" xfId="50" applyFont="1" applyFill="1" applyAlignment="1" applyProtection="1">
      <alignment horizontal="right" vertical="center"/>
    </xf>
    <xf numFmtId="0" fontId="10" fillId="0" borderId="0" xfId="3" applyFont="1" applyFill="1" applyAlignment="1" applyProtection="1">
      <alignment horizontal="right" vertical="center"/>
    </xf>
    <xf numFmtId="0" fontId="11" fillId="0" borderId="0" xfId="3" applyFont="1" applyFill="1" applyProtection="1">
      <alignment vertical="center"/>
    </xf>
    <xf numFmtId="0" fontId="11" fillId="0" borderId="0" xfId="3" applyFont="1" applyFill="1" applyAlignment="1" applyProtection="1">
      <alignment vertical="center" wrapText="1"/>
    </xf>
    <xf numFmtId="0" fontId="11" fillId="0" borderId="0" xfId="3" applyFont="1" applyFill="1" applyBorder="1">
      <alignment vertical="center"/>
    </xf>
    <xf numFmtId="0" fontId="11" fillId="0" borderId="0" xfId="3" applyFont="1" applyFill="1">
      <alignment vertical="center"/>
    </xf>
    <xf numFmtId="0" fontId="10" fillId="0" borderId="0" xfId="3" applyFont="1" applyBorder="1" applyAlignment="1" applyProtection="1">
      <alignment horizontal="left" vertical="center"/>
    </xf>
    <xf numFmtId="0" fontId="9" fillId="0" borderId="0" xfId="3" applyFont="1" applyAlignment="1" applyProtection="1">
      <alignment vertical="center" wrapText="1"/>
    </xf>
    <xf numFmtId="0" fontId="9" fillId="0" borderId="0" xfId="3" applyFont="1">
      <alignment vertical="center"/>
    </xf>
    <xf numFmtId="0" fontId="10" fillId="0" borderId="0" xfId="3" applyFont="1" applyBorder="1" applyAlignment="1" applyProtection="1">
      <alignment vertical="center"/>
    </xf>
    <xf numFmtId="0" fontId="11" fillId="0" borderId="1" xfId="62" applyFont="1" applyBorder="1" applyAlignment="1" applyProtection="1">
      <alignment horizontal="center" vertical="center"/>
    </xf>
    <xf numFmtId="0" fontId="11" fillId="0" borderId="0" xfId="62" applyFont="1" applyBorder="1" applyAlignment="1" applyProtection="1">
      <alignment horizontal="center" vertical="center" wrapText="1"/>
    </xf>
    <xf numFmtId="0" fontId="11" fillId="0" borderId="0" xfId="3" applyFont="1" applyBorder="1" applyAlignment="1" applyProtection="1">
      <alignment horizontal="center" vertical="center"/>
    </xf>
    <xf numFmtId="0" fontId="10" fillId="0" borderId="0" xfId="3" applyFont="1" applyBorder="1" applyAlignment="1" applyProtection="1">
      <alignment horizontal="center" vertical="center"/>
    </xf>
    <xf numFmtId="183" fontId="11" fillId="0" borderId="1" xfId="3" applyNumberFormat="1" applyFont="1" applyBorder="1" applyAlignment="1" applyProtection="1">
      <alignment vertical="center"/>
    </xf>
    <xf numFmtId="184" fontId="11" fillId="0" borderId="1" xfId="3" applyNumberFormat="1" applyFont="1" applyBorder="1" applyAlignment="1" applyProtection="1">
      <alignment vertical="center"/>
    </xf>
    <xf numFmtId="0" fontId="75" fillId="0" borderId="3" xfId="3" applyFont="1" applyFill="1" applyBorder="1" applyAlignment="1" applyProtection="1">
      <alignment horizontal="center" vertical="center"/>
    </xf>
    <xf numFmtId="0" fontId="11" fillId="0" borderId="7" xfId="3" applyFont="1" applyBorder="1">
      <alignment vertical="center"/>
    </xf>
    <xf numFmtId="0" fontId="75" fillId="37" borderId="6" xfId="3" applyFont="1" applyFill="1" applyBorder="1" applyAlignment="1" applyProtection="1">
      <alignment horizontal="center" vertical="center"/>
    </xf>
    <xf numFmtId="0" fontId="11" fillId="5" borderId="1" xfId="3" applyFont="1" applyFill="1" applyBorder="1" applyAlignment="1" applyProtection="1">
      <alignment horizontal="right" vertical="center"/>
    </xf>
    <xf numFmtId="0" fontId="11" fillId="0" borderId="23" xfId="3" applyFont="1" applyBorder="1">
      <alignment vertical="center"/>
    </xf>
    <xf numFmtId="0" fontId="76" fillId="38" borderId="5" xfId="3" applyFont="1" applyFill="1" applyBorder="1" applyAlignment="1" applyProtection="1">
      <alignment horizontal="center" vertical="center"/>
    </xf>
    <xf numFmtId="0" fontId="11" fillId="0" borderId="24" xfId="3" applyFont="1" applyBorder="1">
      <alignment vertical="center"/>
    </xf>
    <xf numFmtId="0" fontId="11" fillId="0" borderId="1" xfId="3" applyFont="1" applyFill="1" applyBorder="1" applyAlignment="1" applyProtection="1">
      <alignment horizontal="right" vertical="center"/>
    </xf>
    <xf numFmtId="0" fontId="11" fillId="0" borderId="0" xfId="3" applyFont="1" applyFill="1" applyBorder="1" applyAlignment="1" applyProtection="1">
      <alignment horizontal="center" vertical="center"/>
    </xf>
    <xf numFmtId="0" fontId="11" fillId="0" borderId="0" xfId="3" applyFont="1" applyFill="1" applyBorder="1" applyAlignment="1" applyProtection="1">
      <alignment vertical="center"/>
    </xf>
    <xf numFmtId="0" fontId="10" fillId="0" borderId="0" xfId="3" applyFont="1" applyFill="1" applyAlignment="1" applyProtection="1">
      <alignment vertical="center"/>
    </xf>
    <xf numFmtId="0" fontId="11" fillId="0" borderId="0" xfId="3" applyFont="1" applyAlignment="1" applyProtection="1">
      <alignment vertical="center"/>
    </xf>
    <xf numFmtId="0" fontId="77" fillId="0" borderId="0" xfId="3" applyFont="1" applyBorder="1" applyAlignment="1" applyProtection="1">
      <alignment horizontal="center" vertical="center"/>
    </xf>
    <xf numFmtId="0" fontId="77" fillId="0" borderId="0" xfId="62" applyFont="1" applyBorder="1" applyAlignment="1" applyProtection="1">
      <alignment horizontal="center" vertical="center"/>
    </xf>
    <xf numFmtId="0" fontId="77" fillId="0" borderId="0" xfId="3" applyFont="1" applyAlignment="1" applyProtection="1">
      <alignment vertical="center"/>
    </xf>
    <xf numFmtId="0" fontId="78" fillId="0" borderId="0" xfId="62" applyFont="1" applyBorder="1" applyAlignment="1" applyProtection="1">
      <alignment horizontal="center" vertical="center"/>
    </xf>
    <xf numFmtId="0" fontId="78" fillId="0" borderId="0" xfId="3" applyFont="1" applyBorder="1" applyAlignment="1" applyProtection="1">
      <alignment vertical="center"/>
    </xf>
    <xf numFmtId="0" fontId="78" fillId="0" borderId="0" xfId="3" applyFont="1" applyBorder="1" applyAlignment="1" applyProtection="1">
      <alignment horizontal="center" vertical="center"/>
    </xf>
    <xf numFmtId="0" fontId="11" fillId="0" borderId="0" xfId="3" applyFont="1" applyAlignment="1" applyProtection="1">
      <alignment horizontal="left" vertical="center"/>
    </xf>
    <xf numFmtId="0" fontId="11" fillId="0" borderId="0" xfId="3" applyFont="1" applyAlignment="1" applyProtection="1">
      <alignment vertical="center" textRotation="255" shrinkToFit="1"/>
    </xf>
    <xf numFmtId="0" fontId="11" fillId="0" borderId="1" xfId="3" applyFont="1" applyBorder="1" applyAlignment="1" applyProtection="1">
      <alignment vertical="center" shrinkToFit="1"/>
    </xf>
    <xf numFmtId="0" fontId="11" fillId="0" borderId="0" xfId="3" applyFont="1" applyBorder="1" applyProtection="1">
      <alignment vertical="center"/>
    </xf>
    <xf numFmtId="0" fontId="9" fillId="0" borderId="0" xfId="3" applyFont="1" applyAlignment="1">
      <alignment vertical="center" textRotation="255" shrinkToFit="1"/>
    </xf>
    <xf numFmtId="0" fontId="11" fillId="0" borderId="0" xfId="3" applyFont="1" applyAlignment="1">
      <alignment vertical="center" wrapText="1"/>
    </xf>
    <xf numFmtId="0" fontId="35" fillId="35" borderId="70" xfId="50" applyFill="1" applyBorder="1">
      <alignment vertical="center"/>
    </xf>
    <xf numFmtId="0" fontId="35" fillId="35" borderId="71" xfId="50" applyFill="1" applyBorder="1">
      <alignment vertical="center"/>
    </xf>
    <xf numFmtId="0" fontId="35" fillId="35" borderId="72" xfId="50" applyFill="1" applyBorder="1">
      <alignment vertical="center"/>
    </xf>
    <xf numFmtId="0" fontId="35" fillId="0" borderId="0" xfId="50">
      <alignment vertical="center"/>
    </xf>
    <xf numFmtId="0" fontId="35" fillId="35" borderId="73" xfId="50" applyFill="1" applyBorder="1">
      <alignment vertical="center"/>
    </xf>
    <xf numFmtId="0" fontId="35" fillId="35" borderId="74" xfId="50" applyFill="1" applyBorder="1">
      <alignment vertical="center"/>
    </xf>
    <xf numFmtId="0" fontId="35" fillId="35" borderId="0" xfId="50" applyFill="1">
      <alignment vertical="center"/>
    </xf>
    <xf numFmtId="0" fontId="35" fillId="35" borderId="75" xfId="50" applyFill="1" applyBorder="1">
      <alignment vertical="center"/>
    </xf>
    <xf numFmtId="0" fontId="12" fillId="35" borderId="73" xfId="50" applyFont="1" applyFill="1" applyBorder="1">
      <alignment vertical="center"/>
    </xf>
    <xf numFmtId="0" fontId="12" fillId="35" borderId="74" xfId="50" applyFont="1" applyFill="1" applyBorder="1">
      <alignment vertical="center"/>
    </xf>
    <xf numFmtId="0" fontId="12" fillId="35" borderId="75" xfId="50" applyFont="1" applyFill="1" applyBorder="1">
      <alignment vertical="center"/>
    </xf>
    <xf numFmtId="0" fontId="12" fillId="35" borderId="76" xfId="50" applyFont="1" applyFill="1" applyBorder="1">
      <alignment vertical="center"/>
    </xf>
    <xf numFmtId="0" fontId="12" fillId="35" borderId="77" xfId="50" applyFont="1" applyFill="1" applyBorder="1">
      <alignment vertical="center"/>
    </xf>
    <xf numFmtId="0" fontId="12" fillId="35" borderId="77" xfId="50" applyFont="1" applyFill="1" applyBorder="1" applyAlignment="1">
      <alignment vertical="center" wrapText="1"/>
    </xf>
    <xf numFmtId="0" fontId="35" fillId="35" borderId="77" xfId="50" applyFill="1" applyBorder="1">
      <alignment vertical="center"/>
    </xf>
    <xf numFmtId="0" fontId="35" fillId="35" borderId="78" xfId="50" applyFill="1" applyBorder="1">
      <alignment vertical="center"/>
    </xf>
    <xf numFmtId="0" fontId="12" fillId="33" borderId="76" xfId="50" applyFont="1" applyFill="1" applyBorder="1">
      <alignment vertical="center"/>
    </xf>
    <xf numFmtId="0" fontId="12" fillId="33" borderId="77" xfId="50" applyFont="1" applyFill="1" applyBorder="1">
      <alignment vertical="center"/>
    </xf>
    <xf numFmtId="0" fontId="35" fillId="33" borderId="77" xfId="50" applyFill="1" applyBorder="1">
      <alignment vertical="center"/>
    </xf>
    <xf numFmtId="0" fontId="35" fillId="33" borderId="78" xfId="50" applyFill="1" applyBorder="1">
      <alignment vertical="center"/>
    </xf>
    <xf numFmtId="0" fontId="0" fillId="4" borderId="0" xfId="0" applyFill="1">
      <alignment vertical="center"/>
    </xf>
    <xf numFmtId="0" fontId="12" fillId="2" borderId="0" xfId="0" applyFont="1" applyFill="1" applyProtection="1">
      <alignment vertical="center"/>
    </xf>
    <xf numFmtId="0" fontId="83" fillId="2" borderId="0" xfId="0" applyFont="1" applyFill="1" applyProtection="1">
      <alignment vertical="center"/>
    </xf>
    <xf numFmtId="0" fontId="0" fillId="2" borderId="0" xfId="0" applyFill="1" applyBorder="1" applyAlignment="1" applyProtection="1">
      <alignment horizontal="center" vertical="center"/>
      <protection locked="0"/>
    </xf>
    <xf numFmtId="0" fontId="0" fillId="2" borderId="0" xfId="0" applyFill="1" applyProtection="1">
      <alignment vertical="center"/>
      <protection locked="0"/>
    </xf>
    <xf numFmtId="49" fontId="5" fillId="2" borderId="0" xfId="0" applyNumberFormat="1" applyFont="1" applyFill="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82" fillId="29" borderId="22" xfId="0" applyFont="1" applyFill="1" applyBorder="1" applyAlignment="1" applyProtection="1">
      <alignment horizontal="center" vertical="center"/>
      <protection locked="0"/>
    </xf>
    <xf numFmtId="0" fontId="0" fillId="29" borderId="22" xfId="0" applyFill="1" applyBorder="1" applyAlignment="1" applyProtection="1">
      <alignment horizontal="center" vertical="center"/>
      <protection locked="0"/>
    </xf>
    <xf numFmtId="0" fontId="0" fillId="4" borderId="23" xfId="0" applyFill="1" applyBorder="1" applyProtection="1">
      <alignment vertical="center"/>
      <protection locked="0"/>
    </xf>
    <xf numFmtId="0" fontId="0" fillId="4" borderId="23" xfId="0" applyFill="1" applyBorder="1" applyAlignment="1" applyProtection="1">
      <alignment horizontal="center" vertical="center"/>
      <protection locked="0"/>
    </xf>
    <xf numFmtId="0" fontId="82" fillId="29" borderId="23" xfId="0" applyFont="1" applyFill="1" applyBorder="1" applyAlignment="1" applyProtection="1">
      <alignment horizontal="center" vertical="center"/>
      <protection locked="0"/>
    </xf>
    <xf numFmtId="0" fontId="0" fillId="29" borderId="23" xfId="0" applyFill="1" applyBorder="1" applyAlignment="1" applyProtection="1">
      <alignment horizontal="center" vertical="center"/>
      <protection locked="0"/>
    </xf>
    <xf numFmtId="0" fontId="0" fillId="4" borderId="24" xfId="0" applyFill="1" applyBorder="1" applyProtection="1">
      <alignment vertical="center"/>
      <protection locked="0"/>
    </xf>
    <xf numFmtId="0" fontId="0" fillId="4" borderId="24" xfId="0" applyFill="1" applyBorder="1" applyAlignment="1" applyProtection="1">
      <alignment horizontal="center" vertical="center"/>
      <protection locked="0"/>
    </xf>
    <xf numFmtId="0" fontId="82" fillId="29" borderId="24" xfId="0" applyFont="1" applyFill="1" applyBorder="1" applyAlignment="1" applyProtection="1">
      <alignment horizontal="center" vertical="center"/>
      <protection locked="0"/>
    </xf>
    <xf numFmtId="0" fontId="0" fillId="29" borderId="24" xfId="0" applyFill="1" applyBorder="1" applyAlignment="1" applyProtection="1">
      <alignment horizontal="center" vertical="center"/>
      <protection locked="0"/>
    </xf>
    <xf numFmtId="0" fontId="0" fillId="2" borderId="0" xfId="0" applyFill="1" applyBorder="1" applyAlignment="1" applyProtection="1">
      <alignment vertical="center" wrapText="1"/>
      <protection locked="0"/>
    </xf>
    <xf numFmtId="0" fontId="6" fillId="2" borderId="0" xfId="0" applyFont="1" applyFill="1" applyProtection="1">
      <alignment vertical="center"/>
    </xf>
    <xf numFmtId="0" fontId="0" fillId="2" borderId="0" xfId="0" applyFill="1" applyBorder="1" applyAlignment="1" applyProtection="1">
      <alignment horizontal="center" vertical="center"/>
    </xf>
    <xf numFmtId="0" fontId="0" fillId="2" borderId="0" xfId="0" applyFill="1" applyBorder="1" applyProtection="1">
      <alignment vertical="center"/>
    </xf>
    <xf numFmtId="0" fontId="0" fillId="2" borderId="0" xfId="0" applyFill="1" applyProtection="1">
      <alignment vertical="center"/>
    </xf>
    <xf numFmtId="0" fontId="0" fillId="2" borderId="0" xfId="0" applyFont="1" applyFill="1" applyProtection="1">
      <alignment vertical="center"/>
    </xf>
    <xf numFmtId="49" fontId="5" fillId="2" borderId="0" xfId="0" applyNumberFormat="1" applyFont="1" applyFill="1" applyAlignment="1" applyProtection="1">
      <alignment horizontal="center" vertical="center"/>
    </xf>
    <xf numFmtId="0" fontId="2" fillId="2" borderId="1" xfId="0" applyFont="1" applyFill="1" applyBorder="1" applyAlignment="1" applyProtection="1">
      <alignment horizontal="center" vertical="center" wrapText="1"/>
    </xf>
    <xf numFmtId="0" fontId="0" fillId="2" borderId="8" xfId="0" applyFill="1" applyBorder="1" applyProtection="1">
      <alignment vertical="center"/>
    </xf>
    <xf numFmtId="0" fontId="2" fillId="2" borderId="0" xfId="0" applyFont="1" applyFill="1" applyBorder="1" applyAlignment="1" applyProtection="1">
      <alignment horizontal="center" vertical="center" wrapText="1"/>
    </xf>
    <xf numFmtId="179" fontId="0" fillId="39" borderId="1" xfId="0" applyNumberFormat="1" applyFill="1" applyBorder="1" applyAlignment="1" applyProtection="1">
      <alignment horizontal="right" vertical="center"/>
    </xf>
    <xf numFmtId="0" fontId="0" fillId="2" borderId="0" xfId="0" applyFill="1" applyBorder="1" applyAlignment="1" applyProtection="1">
      <alignment horizontal="right" vertical="center"/>
    </xf>
    <xf numFmtId="0" fontId="5" fillId="3" borderId="1" xfId="0" applyFont="1" applyFill="1" applyBorder="1" applyAlignment="1" applyProtection="1">
      <alignment horizontal="center" vertical="center" wrapText="1"/>
    </xf>
    <xf numFmtId="0" fontId="82" fillId="4" borderId="1" xfId="0" applyFont="1" applyFill="1" applyBorder="1" applyAlignment="1">
      <alignment horizontal="center" vertical="center"/>
    </xf>
    <xf numFmtId="0" fontId="82" fillId="4" borderId="22" xfId="0" applyFont="1" applyFill="1" applyBorder="1" applyProtection="1">
      <alignment vertical="center"/>
      <protection locked="0"/>
    </xf>
    <xf numFmtId="0" fontId="82" fillId="4" borderId="23" xfId="0" applyFont="1" applyFill="1" applyBorder="1" applyProtection="1">
      <alignment vertical="center"/>
      <protection locked="0"/>
    </xf>
    <xf numFmtId="0" fontId="82" fillId="4" borderId="24" xfId="0" applyFont="1" applyFill="1" applyBorder="1" applyProtection="1">
      <alignment vertical="center"/>
      <protection locked="0"/>
    </xf>
    <xf numFmtId="0" fontId="82" fillId="4" borderId="0" xfId="0" applyFont="1" applyFill="1">
      <alignment vertical="center"/>
    </xf>
    <xf numFmtId="0" fontId="35" fillId="4" borderId="0" xfId="0" applyFont="1" applyFill="1" applyProtection="1">
      <alignment vertical="center"/>
    </xf>
    <xf numFmtId="0" fontId="82" fillId="4" borderId="4" xfId="0" applyFont="1" applyFill="1" applyBorder="1" applyAlignment="1">
      <alignment horizontal="center" vertical="center"/>
    </xf>
    <xf numFmtId="0" fontId="82" fillId="4" borderId="0" xfId="0" applyFont="1" applyFill="1" applyBorder="1" applyAlignment="1" applyProtection="1">
      <alignment horizontal="center" vertical="center"/>
      <protection locked="0"/>
    </xf>
    <xf numFmtId="0" fontId="82" fillId="4" borderId="0" xfId="0" applyFont="1" applyFill="1" applyProtection="1">
      <alignment vertical="center"/>
      <protection locked="0"/>
    </xf>
    <xf numFmtId="0" fontId="12" fillId="4" borderId="0" xfId="0" applyFont="1" applyFill="1" applyProtection="1">
      <alignment vertical="center"/>
    </xf>
    <xf numFmtId="0" fontId="0" fillId="4" borderId="0" xfId="0" applyFill="1" applyBorder="1" applyAlignment="1" applyProtection="1">
      <alignment horizontal="center" vertical="center"/>
      <protection locked="0"/>
    </xf>
    <xf numFmtId="0" fontId="0" fillId="4" borderId="0" xfId="0" applyFill="1" applyProtection="1">
      <alignment vertical="center"/>
      <protection locked="0"/>
    </xf>
    <xf numFmtId="0" fontId="12" fillId="4" borderId="0" xfId="0" applyFont="1" applyFill="1" applyBorder="1" applyAlignment="1" applyProtection="1">
      <alignment horizontal="center" vertical="center"/>
    </xf>
    <xf numFmtId="0" fontId="0" fillId="4" borderId="3" xfId="0" applyFill="1" applyBorder="1" applyAlignment="1" applyProtection="1">
      <alignment horizontal="center" vertical="center"/>
      <protection locked="0"/>
    </xf>
    <xf numFmtId="0" fontId="82" fillId="5" borderId="0" xfId="0" applyFont="1" applyFill="1" applyBorder="1" applyAlignment="1" applyProtection="1">
      <alignment horizontal="right" vertical="center"/>
    </xf>
    <xf numFmtId="0" fontId="0" fillId="5" borderId="0" xfId="0" applyFill="1" applyBorder="1" applyAlignment="1" applyProtection="1">
      <alignment horizontal="right" vertical="center"/>
    </xf>
    <xf numFmtId="0" fontId="82"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86" fillId="5" borderId="0" xfId="0" applyFont="1" applyFill="1" applyAlignment="1" applyProtection="1">
      <alignment horizontal="left" vertical="center"/>
      <protection locked="0"/>
    </xf>
    <xf numFmtId="0" fontId="4" fillId="5" borderId="0" xfId="0" applyFont="1" applyFill="1" applyAlignment="1" applyProtection="1">
      <alignment horizontal="left" vertical="center"/>
      <protection locked="0"/>
    </xf>
    <xf numFmtId="0" fontId="0" fillId="5" borderId="0" xfId="0" applyFill="1" applyBorder="1" applyProtection="1">
      <alignment vertical="center"/>
      <protection locked="0"/>
    </xf>
    <xf numFmtId="0" fontId="35" fillId="5" borderId="0" xfId="0" applyFont="1" applyFill="1">
      <alignment vertical="center"/>
    </xf>
    <xf numFmtId="0" fontId="82" fillId="5" borderId="0" xfId="0" applyFont="1" applyFill="1" applyBorder="1" applyAlignment="1">
      <alignment horizontal="left" vertical="center"/>
    </xf>
    <xf numFmtId="0" fontId="0" fillId="5" borderId="0" xfId="0" applyFill="1" applyBorder="1" applyAlignment="1">
      <alignment horizontal="center" vertical="center"/>
    </xf>
    <xf numFmtId="0" fontId="82" fillId="5" borderId="0" xfId="0" applyFont="1" applyFill="1">
      <alignment vertical="center"/>
    </xf>
    <xf numFmtId="0" fontId="0" fillId="5" borderId="0" xfId="0" applyFill="1" applyBorder="1">
      <alignment vertical="center"/>
    </xf>
    <xf numFmtId="0" fontId="35" fillId="5" borderId="0" xfId="0" applyFont="1" applyFill="1" applyProtection="1">
      <alignment vertical="center"/>
    </xf>
    <xf numFmtId="0" fontId="12" fillId="5" borderId="1" xfId="0" applyFont="1" applyFill="1" applyBorder="1" applyAlignment="1" applyProtection="1">
      <alignment horizontal="center" vertical="center"/>
    </xf>
    <xf numFmtId="0" fontId="12" fillId="5" borderId="0" xfId="0" applyFont="1" applyFill="1" applyBorder="1" applyAlignment="1" applyProtection="1">
      <alignment horizontal="center" vertical="center"/>
    </xf>
    <xf numFmtId="0" fontId="44" fillId="30" borderId="1"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indent="1"/>
    </xf>
    <xf numFmtId="0" fontId="12" fillId="5" borderId="1" xfId="0" applyFont="1" applyFill="1" applyBorder="1" applyAlignment="1" applyProtection="1">
      <alignment horizontal="center" vertical="center"/>
      <protection locked="0"/>
    </xf>
    <xf numFmtId="0" fontId="82" fillId="5" borderId="0" xfId="0" applyFont="1" applyFill="1" applyBorder="1" applyAlignment="1">
      <alignment horizontal="center" vertical="center"/>
    </xf>
    <xf numFmtId="0" fontId="82" fillId="5" borderId="1" xfId="0" applyFont="1" applyFill="1" applyBorder="1" applyAlignment="1">
      <alignment horizontal="center" vertical="center"/>
    </xf>
    <xf numFmtId="0" fontId="0" fillId="5" borderId="0" xfId="0" applyFill="1" applyBorder="1" applyAlignment="1">
      <alignment vertical="center" wrapText="1"/>
    </xf>
    <xf numFmtId="0" fontId="82" fillId="5" borderId="43" xfId="0" applyFont="1" applyFill="1" applyBorder="1" applyAlignment="1">
      <alignment horizontal="center" vertical="center"/>
    </xf>
    <xf numFmtId="0" fontId="0" fillId="5" borderId="1" xfId="0" applyFont="1" applyFill="1" applyBorder="1" applyAlignment="1">
      <alignment horizontal="center" vertical="center"/>
    </xf>
    <xf numFmtId="0" fontId="46" fillId="5" borderId="1" xfId="0" applyFont="1" applyFill="1" applyBorder="1" applyAlignment="1">
      <alignment horizontal="center" vertical="center" wrapText="1"/>
    </xf>
    <xf numFmtId="181" fontId="51" fillId="5" borderId="45" xfId="0" applyNumberFormat="1" applyFont="1" applyFill="1" applyBorder="1" applyAlignment="1">
      <alignment vertical="center" wrapText="1"/>
    </xf>
    <xf numFmtId="0" fontId="51" fillId="5" borderId="47" xfId="0" applyFont="1" applyFill="1" applyBorder="1" applyAlignment="1">
      <alignment vertical="center" wrapText="1"/>
    </xf>
    <xf numFmtId="0" fontId="85" fillId="5" borderId="1" xfId="0" applyFont="1" applyFill="1" applyBorder="1" applyAlignment="1">
      <alignment horizontal="center" vertical="center" wrapText="1"/>
    </xf>
    <xf numFmtId="0" fontId="85" fillId="5" borderId="48" xfId="0" applyFont="1" applyFill="1" applyBorder="1" applyAlignment="1">
      <alignment vertical="center" wrapText="1"/>
    </xf>
    <xf numFmtId="0" fontId="53" fillId="5" borderId="52" xfId="0" applyFont="1" applyFill="1" applyBorder="1" applyAlignment="1">
      <alignment horizontal="left" vertical="center" wrapText="1"/>
    </xf>
    <xf numFmtId="0" fontId="50" fillId="5" borderId="53" xfId="0" applyFont="1" applyFill="1" applyBorder="1" applyAlignment="1">
      <alignment horizontal="left" vertical="center" wrapText="1"/>
    </xf>
    <xf numFmtId="0" fontId="50" fillId="5" borderId="57" xfId="0" applyFont="1" applyFill="1" applyBorder="1" applyAlignment="1">
      <alignment horizontal="left" vertical="top" wrapText="1"/>
    </xf>
    <xf numFmtId="0" fontId="50" fillId="5" borderId="58" xfId="0" applyFont="1" applyFill="1" applyBorder="1" applyAlignment="1">
      <alignment horizontal="left" vertical="top" wrapText="1"/>
    </xf>
    <xf numFmtId="181" fontId="51" fillId="5" borderId="59" xfId="0" applyNumberFormat="1" applyFont="1" applyFill="1" applyBorder="1" applyAlignment="1">
      <alignment vertical="center" wrapText="1"/>
    </xf>
    <xf numFmtId="0" fontId="51" fillId="5" borderId="17" xfId="0" applyFont="1" applyFill="1" applyBorder="1" applyAlignment="1">
      <alignment vertical="center" wrapText="1"/>
    </xf>
    <xf numFmtId="181" fontId="51" fillId="5" borderId="47" xfId="0" applyNumberFormat="1" applyFont="1" applyFill="1" applyBorder="1" applyAlignment="1">
      <alignment vertical="center" wrapText="1"/>
    </xf>
    <xf numFmtId="181" fontId="51" fillId="5" borderId="55" xfId="0" applyNumberFormat="1" applyFont="1" applyFill="1" applyBorder="1" applyAlignment="1">
      <alignment vertical="center" wrapText="1"/>
    </xf>
    <xf numFmtId="181" fontId="51" fillId="5" borderId="25" xfId="0" applyNumberFormat="1" applyFont="1" applyFill="1" applyBorder="1" applyAlignment="1">
      <alignment vertical="center" wrapText="1"/>
    </xf>
    <xf numFmtId="181" fontId="51" fillId="5" borderId="10" xfId="0" applyNumberFormat="1" applyFont="1" applyFill="1" applyBorder="1" applyAlignment="1">
      <alignment vertical="center" wrapText="1"/>
    </xf>
    <xf numFmtId="0" fontId="4" fillId="2" borderId="0" xfId="0" applyFont="1" applyFill="1" applyBorder="1" applyAlignment="1">
      <alignment vertical="center"/>
    </xf>
    <xf numFmtId="3" fontId="0" fillId="2" borderId="0" xfId="0" applyNumberFormat="1" applyFill="1" applyBorder="1" applyProtection="1">
      <alignment vertical="center"/>
    </xf>
    <xf numFmtId="0" fontId="12" fillId="2" borderId="0" xfId="0" applyFont="1" applyFill="1" applyAlignment="1" applyProtection="1">
      <alignment horizontal="left" vertical="center"/>
    </xf>
    <xf numFmtId="3" fontId="0" fillId="0" borderId="0" xfId="0" applyNumberFormat="1" applyFont="1" applyFill="1" applyAlignment="1" applyProtection="1">
      <alignment horizontal="right" vertical="center"/>
    </xf>
    <xf numFmtId="0" fontId="0" fillId="2" borderId="0" xfId="0" applyFont="1" applyFill="1" applyAlignment="1" applyProtection="1">
      <alignment horizontal="right" vertical="center"/>
    </xf>
    <xf numFmtId="0" fontId="12" fillId="0" borderId="79" xfId="0" applyFont="1" applyFill="1" applyBorder="1" applyProtection="1">
      <alignment vertical="center"/>
    </xf>
    <xf numFmtId="0" fontId="12" fillId="0" borderId="21" xfId="0" applyFont="1" applyFill="1" applyBorder="1" applyProtection="1">
      <alignment vertical="center"/>
    </xf>
    <xf numFmtId="0" fontId="12" fillId="0" borderId="80" xfId="0" applyFont="1" applyFill="1" applyBorder="1" applyProtection="1">
      <alignment vertical="center"/>
    </xf>
    <xf numFmtId="0" fontId="12" fillId="0" borderId="14" xfId="0" applyFont="1" applyFill="1" applyBorder="1" applyProtection="1">
      <alignment vertical="center"/>
    </xf>
    <xf numFmtId="0" fontId="12" fillId="0" borderId="0" xfId="0" applyFont="1" applyFill="1" applyBorder="1" applyProtection="1">
      <alignment vertical="center"/>
    </xf>
    <xf numFmtId="0" fontId="12" fillId="0" borderId="0"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8" xfId="0" applyFont="1" applyFill="1" applyBorder="1" applyProtection="1">
      <alignment vertical="center"/>
    </xf>
    <xf numFmtId="0" fontId="12" fillId="0" borderId="0" xfId="0" applyFont="1" applyBorder="1" applyProtection="1">
      <alignment vertical="center"/>
    </xf>
    <xf numFmtId="0" fontId="12" fillId="0" borderId="8" xfId="0" applyFont="1" applyFill="1" applyBorder="1" applyProtection="1">
      <alignment vertical="center"/>
    </xf>
    <xf numFmtId="0" fontId="12" fillId="0" borderId="17" xfId="0" applyFont="1" applyFill="1" applyBorder="1" applyProtection="1">
      <alignment vertical="center"/>
    </xf>
    <xf numFmtId="0" fontId="12" fillId="0" borderId="16"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0" fontId="12" fillId="0" borderId="2" xfId="0" applyFont="1" applyFill="1" applyBorder="1" applyProtection="1">
      <alignment vertical="center"/>
    </xf>
    <xf numFmtId="0" fontId="12" fillId="0" borderId="1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82"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83" xfId="0" applyFont="1" applyFill="1" applyBorder="1" applyAlignment="1" applyProtection="1">
      <alignment horizontal="center" vertical="center"/>
    </xf>
    <xf numFmtId="3" fontId="12" fillId="0" borderId="20" xfId="0" applyNumberFormat="1" applyFont="1" applyFill="1" applyBorder="1" applyAlignment="1" applyProtection="1">
      <alignment horizontal="right" vertical="center"/>
    </xf>
    <xf numFmtId="3" fontId="12" fillId="0" borderId="0" xfId="0" applyNumberFormat="1" applyFont="1" applyFill="1" applyBorder="1" applyAlignment="1" applyProtection="1">
      <alignment horizontal="left" vertical="center"/>
    </xf>
    <xf numFmtId="0" fontId="12" fillId="0" borderId="84" xfId="0" applyFont="1" applyFill="1" applyBorder="1" applyAlignment="1" applyProtection="1">
      <alignment horizontal="left" vertical="center"/>
    </xf>
    <xf numFmtId="0" fontId="12" fillId="0" borderId="85" xfId="0" applyFont="1" applyFill="1" applyBorder="1" applyAlignment="1" applyProtection="1">
      <alignment horizontal="left" vertical="center"/>
    </xf>
    <xf numFmtId="0" fontId="12" fillId="0" borderId="12" xfId="0" applyFont="1" applyFill="1" applyBorder="1" applyProtection="1">
      <alignment vertical="center"/>
    </xf>
    <xf numFmtId="0" fontId="12" fillId="0" borderId="11" xfId="0" applyFont="1" applyFill="1" applyBorder="1" applyProtection="1">
      <alignment vertical="center"/>
    </xf>
    <xf numFmtId="0" fontId="12" fillId="0" borderId="86" xfId="0" applyFont="1" applyFill="1" applyBorder="1" applyProtection="1">
      <alignment vertical="center"/>
    </xf>
    <xf numFmtId="0" fontId="12" fillId="0" borderId="84" xfId="0" applyFont="1" applyFill="1" applyBorder="1" applyProtection="1">
      <alignment vertical="center"/>
    </xf>
    <xf numFmtId="3" fontId="12" fillId="0" borderId="87" xfId="0" applyNumberFormat="1" applyFont="1" applyFill="1" applyBorder="1" applyAlignment="1" applyProtection="1">
      <alignment horizontal="left" vertical="center"/>
    </xf>
    <xf numFmtId="0" fontId="12" fillId="0" borderId="88" xfId="0" applyFont="1" applyFill="1" applyBorder="1" applyAlignment="1" applyProtection="1">
      <alignment horizontal="left" vertical="center"/>
    </xf>
    <xf numFmtId="0" fontId="12" fillId="0" borderId="89" xfId="0" applyFont="1" applyFill="1" applyBorder="1" applyAlignment="1" applyProtection="1">
      <alignment horizontal="left" vertical="center"/>
    </xf>
    <xf numFmtId="0" fontId="12" fillId="0" borderId="90" xfId="0" applyFont="1" applyFill="1" applyBorder="1" applyProtection="1">
      <alignment vertical="center"/>
    </xf>
    <xf numFmtId="0" fontId="12" fillId="0" borderId="93" xfId="0" applyFont="1" applyFill="1" applyBorder="1" applyProtection="1">
      <alignment vertical="center"/>
    </xf>
    <xf numFmtId="0" fontId="12" fillId="0" borderId="20" xfId="0" applyFont="1" applyFill="1" applyBorder="1" applyProtection="1">
      <alignment vertical="center"/>
    </xf>
    <xf numFmtId="0" fontId="12" fillId="0" borderId="15" xfId="0" applyFont="1" applyFill="1" applyBorder="1" applyProtection="1">
      <alignment vertical="center"/>
    </xf>
    <xf numFmtId="0" fontId="12" fillId="0" borderId="9"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3" xfId="0" applyFont="1" applyFill="1" applyBorder="1" applyProtection="1">
      <alignment vertical="center"/>
    </xf>
    <xf numFmtId="0" fontId="12" fillId="0" borderId="11"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0" xfId="0" applyFont="1" applyFill="1" applyProtection="1">
      <alignment vertical="center"/>
    </xf>
    <xf numFmtId="0" fontId="12" fillId="0" borderId="96" xfId="0" applyFont="1" applyFill="1" applyBorder="1" applyAlignment="1" applyProtection="1">
      <alignment horizontal="center" vertical="center"/>
    </xf>
    <xf numFmtId="0" fontId="14" fillId="5" borderId="0" xfId="0" applyFont="1" applyFill="1" applyProtection="1">
      <alignment vertical="center"/>
    </xf>
    <xf numFmtId="0" fontId="16" fillId="5" borderId="0" xfId="0" applyFont="1" applyFill="1" applyProtection="1">
      <alignment vertical="center"/>
    </xf>
    <xf numFmtId="0" fontId="12" fillId="5" borderId="14" xfId="0" applyFont="1" applyFill="1" applyBorder="1" applyProtection="1">
      <alignment vertical="center"/>
    </xf>
    <xf numFmtId="0" fontId="12" fillId="5" borderId="0" xfId="0" applyFont="1" applyFill="1" applyBorder="1" applyProtection="1">
      <alignment vertical="center"/>
    </xf>
    <xf numFmtId="0" fontId="12" fillId="5" borderId="18" xfId="0" applyFont="1" applyFill="1" applyBorder="1" applyProtection="1">
      <alignment vertical="center"/>
    </xf>
    <xf numFmtId="0" fontId="12" fillId="5" borderId="8" xfId="0" applyFont="1" applyFill="1" applyBorder="1" applyProtection="1">
      <alignment vertical="center"/>
    </xf>
    <xf numFmtId="0" fontId="12" fillId="0" borderId="17" xfId="0" applyFont="1" applyBorder="1" applyProtection="1">
      <alignment vertical="center"/>
    </xf>
    <xf numFmtId="0" fontId="12" fillId="0" borderId="16" xfId="0" applyFont="1" applyBorder="1" applyAlignment="1" applyProtection="1">
      <alignment horizontal="center" vertical="center"/>
    </xf>
    <xf numFmtId="0" fontId="12" fillId="29" borderId="3" xfId="0" applyFont="1" applyFill="1" applyBorder="1" applyAlignment="1" applyProtection="1">
      <alignment horizontal="center" vertical="center"/>
      <protection locked="0"/>
    </xf>
    <xf numFmtId="0" fontId="12" fillId="0" borderId="81" xfId="0" applyFont="1" applyBorder="1" applyAlignment="1" applyProtection="1">
      <alignment horizontal="center" vertical="center"/>
    </xf>
    <xf numFmtId="0" fontId="12" fillId="0" borderId="2" xfId="0" applyFont="1" applyBorder="1" applyProtection="1">
      <alignment vertical="center"/>
    </xf>
    <xf numFmtId="0" fontId="12" fillId="0" borderId="15" xfId="0" applyFont="1" applyBorder="1" applyAlignment="1" applyProtection="1">
      <alignment horizontal="center" vertical="center"/>
    </xf>
    <xf numFmtId="0" fontId="12" fillId="29" borderId="6" xfId="0" applyFont="1" applyFill="1" applyBorder="1" applyAlignment="1" applyProtection="1">
      <alignment horizontal="center" vertical="center"/>
      <protection locked="0"/>
    </xf>
    <xf numFmtId="0" fontId="12" fillId="0" borderId="82"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29" borderId="1" xfId="0" applyFont="1" applyFill="1" applyBorder="1" applyAlignment="1" applyProtection="1">
      <alignment horizontal="center" vertical="center"/>
      <protection locked="0"/>
    </xf>
    <xf numFmtId="0" fontId="12" fillId="0" borderId="92" xfId="0" applyFont="1" applyBorder="1" applyAlignment="1" applyProtection="1">
      <alignment horizontal="center" vertical="center"/>
    </xf>
    <xf numFmtId="0" fontId="12" fillId="29" borderId="5" xfId="0" applyFont="1" applyFill="1" applyBorder="1" applyAlignment="1" applyProtection="1">
      <alignment horizontal="center" vertical="center"/>
      <protection locked="0"/>
    </xf>
    <xf numFmtId="0" fontId="12" fillId="0" borderId="83" xfId="0" applyFont="1" applyBorder="1" applyAlignment="1" applyProtection="1">
      <alignment horizontal="center" vertical="center"/>
    </xf>
    <xf numFmtId="0" fontId="12" fillId="5" borderId="84" xfId="0" applyFont="1" applyFill="1" applyBorder="1" applyProtection="1">
      <alignment vertical="center"/>
    </xf>
    <xf numFmtId="0" fontId="12" fillId="0" borderId="87" xfId="0" applyFont="1" applyBorder="1" applyProtection="1">
      <alignment vertical="center"/>
    </xf>
    <xf numFmtId="0" fontId="12" fillId="5" borderId="79" xfId="0" applyFont="1" applyFill="1" applyBorder="1" applyProtection="1">
      <alignment vertical="center"/>
    </xf>
    <xf numFmtId="0" fontId="12" fillId="5" borderId="21" xfId="0" applyFont="1" applyFill="1" applyBorder="1" applyProtection="1">
      <alignment vertical="center"/>
    </xf>
    <xf numFmtId="0" fontId="12" fillId="0" borderId="89"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4" borderId="0" xfId="0" applyFont="1" applyFill="1" applyBorder="1" applyAlignment="1" applyProtection="1">
      <alignment horizontal="right" vertical="center"/>
      <protection locked="0"/>
    </xf>
    <xf numFmtId="0" fontId="12" fillId="0" borderId="0" xfId="0" applyFont="1" applyBorder="1" applyAlignment="1" applyProtection="1">
      <alignment horizontal="left" vertical="center" indent="1"/>
    </xf>
    <xf numFmtId="0" fontId="12" fillId="0" borderId="11" xfId="0" applyFont="1" applyBorder="1" applyAlignment="1" applyProtection="1">
      <alignment horizontal="left" vertical="center" indent="1"/>
    </xf>
    <xf numFmtId="0" fontId="12" fillId="0" borderId="13" xfId="0" applyFont="1" applyBorder="1" applyAlignment="1" applyProtection="1">
      <alignment horizontal="left" vertical="center" indent="1"/>
    </xf>
    <xf numFmtId="0" fontId="12" fillId="5" borderId="12" xfId="0" applyFont="1" applyFill="1" applyBorder="1" applyProtection="1">
      <alignment vertical="center"/>
    </xf>
    <xf numFmtId="0" fontId="12" fillId="5" borderId="11" xfId="0" applyFont="1" applyFill="1" applyBorder="1" applyProtection="1">
      <alignment vertical="center"/>
    </xf>
    <xf numFmtId="0" fontId="12" fillId="5" borderId="11" xfId="0" applyFont="1" applyFill="1" applyBorder="1" applyAlignment="1" applyProtection="1">
      <alignment vertical="center"/>
    </xf>
    <xf numFmtId="0" fontId="12" fillId="2" borderId="19" xfId="0" applyFont="1" applyFill="1" applyBorder="1" applyAlignment="1" applyProtection="1">
      <alignment vertical="center"/>
    </xf>
    <xf numFmtId="0" fontId="12" fillId="29" borderId="96" xfId="0" applyFont="1" applyFill="1" applyBorder="1" applyAlignment="1" applyProtection="1">
      <alignment horizontal="center" vertical="center"/>
      <protection locked="0"/>
    </xf>
    <xf numFmtId="0" fontId="83" fillId="5" borderId="0" xfId="0" applyFont="1" applyFill="1" applyProtection="1">
      <alignment vertical="center"/>
    </xf>
    <xf numFmtId="0" fontId="12" fillId="2" borderId="85" xfId="0" applyFont="1" applyFill="1" applyBorder="1" applyAlignment="1" applyProtection="1">
      <alignment horizontal="center" vertical="center"/>
    </xf>
    <xf numFmtId="0" fontId="12" fillId="4" borderId="26" xfId="0" applyFont="1" applyFill="1" applyBorder="1" applyAlignment="1" applyProtection="1">
      <alignment horizontal="left" vertical="center" indent="1" shrinkToFit="1"/>
      <protection locked="0"/>
    </xf>
    <xf numFmtId="0" fontId="12" fillId="4" borderId="92" xfId="0" applyFont="1" applyFill="1" applyBorder="1" applyAlignment="1" applyProtection="1">
      <alignment horizontal="left" vertical="center" indent="1" shrinkToFit="1"/>
      <protection locked="0"/>
    </xf>
    <xf numFmtId="0" fontId="12" fillId="4" borderId="91" xfId="0" applyFont="1" applyFill="1" applyBorder="1" applyAlignment="1" applyProtection="1">
      <alignment horizontal="left" vertical="center" indent="1" shrinkToFit="1"/>
      <protection locked="0"/>
    </xf>
    <xf numFmtId="0" fontId="82" fillId="5" borderId="7" xfId="0" applyFont="1" applyFill="1" applyBorder="1" applyProtection="1">
      <alignment vertical="center"/>
    </xf>
    <xf numFmtId="0" fontId="0" fillId="5" borderId="7" xfId="0" applyFill="1" applyBorder="1" applyAlignment="1" applyProtection="1">
      <alignment horizontal="center" vertical="center"/>
    </xf>
    <xf numFmtId="0" fontId="0" fillId="2" borderId="7" xfId="0" applyFill="1" applyBorder="1" applyAlignment="1" applyProtection="1">
      <alignment horizontal="center" vertical="center"/>
    </xf>
    <xf numFmtId="56" fontId="0" fillId="2" borderId="7" xfId="0" applyNumberFormat="1" applyFill="1" applyBorder="1" applyAlignment="1" applyProtection="1">
      <alignment horizontal="center" vertical="center"/>
    </xf>
    <xf numFmtId="0" fontId="0" fillId="2" borderId="7" xfId="0" applyFill="1" applyBorder="1" applyProtection="1">
      <alignment vertical="center"/>
    </xf>
    <xf numFmtId="0" fontId="35" fillId="5" borderId="1" xfId="50" applyFill="1" applyBorder="1" applyAlignment="1">
      <alignment horizontal="center" vertical="center"/>
    </xf>
    <xf numFmtId="0" fontId="68" fillId="5" borderId="18" xfId="50" applyFont="1" applyFill="1" applyBorder="1" applyAlignment="1">
      <alignment horizontal="center" vertical="center" shrinkToFit="1"/>
    </xf>
    <xf numFmtId="0" fontId="11" fillId="0" borderId="1" xfId="3" applyFont="1" applyBorder="1" applyAlignment="1" applyProtection="1">
      <alignment horizontal="center" vertical="center"/>
    </xf>
    <xf numFmtId="0" fontId="35" fillId="5" borderId="0" xfId="50" applyFill="1" applyAlignment="1">
      <alignment horizontal="left" vertical="center"/>
    </xf>
    <xf numFmtId="0" fontId="65" fillId="5" borderId="0" xfId="50" applyFont="1" applyFill="1" applyAlignment="1">
      <alignment horizontal="left" vertical="center"/>
    </xf>
    <xf numFmtId="0" fontId="88" fillId="5" borderId="0" xfId="50" applyFont="1" applyFill="1" applyAlignment="1">
      <alignment horizontal="center" vertical="center"/>
    </xf>
    <xf numFmtId="0" fontId="88" fillId="37" borderId="0" xfId="50" applyFont="1" applyFill="1" applyBorder="1" applyAlignment="1">
      <alignment horizontal="center" vertical="center"/>
    </xf>
    <xf numFmtId="0" fontId="35" fillId="37" borderId="0" xfId="50" applyFill="1" applyBorder="1" applyAlignment="1">
      <alignment horizontal="left" vertical="center"/>
    </xf>
    <xf numFmtId="0" fontId="35" fillId="37" borderId="0" xfId="50" applyFill="1" applyBorder="1">
      <alignment vertical="center"/>
    </xf>
    <xf numFmtId="0" fontId="88" fillId="40" borderId="0" xfId="50" applyFont="1" applyFill="1" applyBorder="1" applyAlignment="1">
      <alignment horizontal="center" vertical="center"/>
    </xf>
    <xf numFmtId="0" fontId="35" fillId="40" borderId="0" xfId="50" applyFill="1" applyBorder="1" applyAlignment="1">
      <alignment horizontal="left" vertical="center"/>
    </xf>
    <xf numFmtId="0" fontId="35" fillId="40" borderId="0" xfId="50" applyFill="1" applyBorder="1">
      <alignment vertical="center"/>
    </xf>
    <xf numFmtId="0" fontId="90" fillId="37" borderId="0" xfId="50" applyFont="1" applyFill="1" applyBorder="1" applyAlignment="1">
      <alignment horizontal="center" vertical="center" shrinkToFit="1"/>
    </xf>
    <xf numFmtId="0" fontId="68" fillId="37" borderId="0" xfId="50" applyFont="1" applyFill="1" applyBorder="1" applyAlignment="1">
      <alignment vertical="center" shrinkToFit="1"/>
    </xf>
    <xf numFmtId="0" fontId="91" fillId="5" borderId="0" xfId="50" applyFont="1" applyFill="1" applyAlignment="1">
      <alignment horizontal="center" vertical="center"/>
    </xf>
    <xf numFmtId="0" fontId="93" fillId="40" borderId="0" xfId="50" applyFont="1" applyFill="1" applyBorder="1" applyAlignment="1">
      <alignment horizontal="center" vertical="center" shrinkToFit="1"/>
    </xf>
    <xf numFmtId="0" fontId="68" fillId="40" borderId="0" xfId="50" applyFont="1" applyFill="1" applyBorder="1" applyAlignment="1">
      <alignment vertical="center" shrinkToFit="1"/>
    </xf>
    <xf numFmtId="178" fontId="35" fillId="34" borderId="0" xfId="50" applyNumberFormat="1" applyFill="1" applyBorder="1" applyAlignment="1" applyProtection="1">
      <alignment horizontal="center" vertical="center"/>
      <protection locked="0"/>
    </xf>
    <xf numFmtId="0" fontId="94" fillId="37" borderId="0" xfId="50" applyFont="1" applyFill="1" applyBorder="1" applyAlignment="1">
      <alignment horizontal="center" vertical="center" shrinkToFit="1"/>
    </xf>
    <xf numFmtId="178" fontId="35" fillId="34" borderId="0" xfId="50" applyNumberFormat="1" applyFill="1" applyBorder="1" applyAlignment="1">
      <alignment horizontal="center" vertical="center"/>
    </xf>
    <xf numFmtId="0" fontId="95" fillId="40" borderId="0" xfId="50" applyFont="1" applyFill="1" applyBorder="1" applyAlignment="1">
      <alignment horizontal="center" vertical="center" shrinkToFit="1"/>
    </xf>
    <xf numFmtId="178" fontId="35" fillId="37" borderId="0" xfId="50" applyNumberFormat="1" applyFill="1" applyBorder="1" applyAlignment="1">
      <alignment horizontal="center" vertical="center"/>
    </xf>
    <xf numFmtId="0" fontId="66" fillId="37" borderId="0" xfId="50" applyFont="1" applyFill="1" applyBorder="1" applyAlignment="1">
      <alignment horizontal="center" vertical="center" shrinkToFit="1"/>
    </xf>
    <xf numFmtId="178" fontId="35" fillId="40" borderId="0" xfId="50" applyNumberFormat="1" applyFill="1" applyBorder="1" applyAlignment="1">
      <alignment horizontal="center" vertical="center"/>
    </xf>
    <xf numFmtId="0" fontId="66" fillId="40" borderId="0" xfId="50" applyFont="1" applyFill="1" applyBorder="1" applyAlignment="1">
      <alignment horizontal="center" vertical="center" shrinkToFit="1"/>
    </xf>
    <xf numFmtId="0" fontId="87" fillId="5" borderId="1" xfId="50" applyFont="1" applyFill="1" applyBorder="1" applyAlignment="1">
      <alignment horizontal="center" vertical="center"/>
    </xf>
    <xf numFmtId="0" fontId="73" fillId="44" borderId="0" xfId="50" applyFont="1" applyFill="1" applyProtection="1">
      <alignment vertical="center"/>
      <protection locked="0"/>
    </xf>
    <xf numFmtId="0" fontId="11" fillId="0" borderId="1" xfId="62" applyFont="1" applyBorder="1" applyAlignment="1" applyProtection="1">
      <alignment horizontal="center" vertical="center" wrapText="1"/>
    </xf>
    <xf numFmtId="0" fontId="11" fillId="0" borderId="4" xfId="3" applyFont="1" applyBorder="1" applyAlignment="1" applyProtection="1">
      <alignment vertical="center"/>
    </xf>
    <xf numFmtId="0" fontId="11" fillId="0" borderId="0" xfId="62" applyFont="1" applyBorder="1" applyAlignment="1" applyProtection="1">
      <alignment horizontal="center" vertical="center"/>
    </xf>
    <xf numFmtId="0" fontId="11" fillId="42" borderId="1" xfId="3" applyFont="1" applyFill="1" applyBorder="1" applyAlignment="1" applyProtection="1">
      <alignment horizontal="right" vertical="center"/>
      <protection locked="0"/>
    </xf>
    <xf numFmtId="0" fontId="11" fillId="0" borderId="0" xfId="3" applyFont="1" applyFill="1" applyBorder="1" applyProtection="1">
      <alignment vertical="center"/>
    </xf>
    <xf numFmtId="0" fontId="11" fillId="0" borderId="7" xfId="3" applyFont="1" applyBorder="1" applyProtection="1">
      <alignment vertical="center"/>
    </xf>
    <xf numFmtId="0" fontId="11" fillId="0" borderId="23" xfId="3" applyFont="1" applyBorder="1" applyProtection="1">
      <alignment vertical="center"/>
    </xf>
    <xf numFmtId="0" fontId="11" fillId="0" borderId="24" xfId="3" applyFont="1" applyBorder="1" applyProtection="1">
      <alignment vertical="center"/>
    </xf>
    <xf numFmtId="0" fontId="15" fillId="0" borderId="9"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37" fillId="2" borderId="0" xfId="0" applyFont="1" applyFill="1" applyBorder="1" applyAlignment="1">
      <alignment horizontal="left" vertical="center"/>
    </xf>
    <xf numFmtId="0" fontId="37" fillId="2" borderId="21" xfId="0" applyFont="1" applyFill="1" applyBorder="1" applyAlignment="1">
      <alignment horizontal="left" vertical="center"/>
    </xf>
    <xf numFmtId="0" fontId="15" fillId="2" borderId="0" xfId="0" applyFont="1" applyFill="1" applyBorder="1" applyAlignment="1">
      <alignment horizontal="center" vertical="center" wrapText="1"/>
    </xf>
    <xf numFmtId="0" fontId="13" fillId="5" borderId="13" xfId="0" applyFont="1" applyFill="1" applyBorder="1" applyAlignment="1">
      <alignment horizontal="left" vertical="center" wrapText="1"/>
    </xf>
    <xf numFmtId="0" fontId="13" fillId="5" borderId="0" xfId="0" applyFont="1" applyFill="1" applyBorder="1" applyAlignment="1">
      <alignment horizontal="left" vertical="center" wrapText="1"/>
    </xf>
    <xf numFmtId="0" fontId="13" fillId="5" borderId="14" xfId="0" applyFont="1" applyFill="1" applyBorder="1" applyAlignment="1">
      <alignment horizontal="left" vertical="center" wrapText="1"/>
    </xf>
    <xf numFmtId="0" fontId="15" fillId="2" borderId="4"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4" fillId="4" borderId="16" xfId="0" applyFont="1" applyFill="1" applyBorder="1" applyAlignment="1" applyProtection="1">
      <alignment horizontal="left" vertical="center"/>
      <protection locked="0"/>
    </xf>
    <xf numFmtId="0" fontId="14" fillId="4" borderId="18" xfId="0" applyFont="1" applyFill="1" applyBorder="1" applyAlignment="1" applyProtection="1">
      <alignment horizontal="left" vertical="center"/>
      <protection locked="0"/>
    </xf>
    <xf numFmtId="0" fontId="14" fillId="4" borderId="17"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4" fillId="4" borderId="0" xfId="0" applyFont="1" applyFill="1" applyBorder="1" applyAlignment="1" applyProtection="1">
      <alignment horizontal="left" vertical="center"/>
      <protection locked="0"/>
    </xf>
    <xf numFmtId="0" fontId="14" fillId="4" borderId="10" xfId="0" applyFont="1" applyFill="1" applyBorder="1" applyAlignment="1" applyProtection="1">
      <alignment horizontal="left" vertical="center"/>
      <protection locked="0"/>
    </xf>
    <xf numFmtId="0" fontId="14" fillId="4" borderId="15" xfId="0" applyFont="1" applyFill="1" applyBorder="1" applyAlignment="1" applyProtection="1">
      <alignment horizontal="left" vertical="center"/>
      <protection locked="0"/>
    </xf>
    <xf numFmtId="0" fontId="14" fillId="4" borderId="20" xfId="0" applyFont="1" applyFill="1" applyBorder="1" applyAlignment="1" applyProtection="1">
      <alignment horizontal="left" vertical="center"/>
      <protection locked="0"/>
    </xf>
    <xf numFmtId="0" fontId="14" fillId="4" borderId="25" xfId="0" applyFont="1" applyFill="1" applyBorder="1" applyAlignment="1" applyProtection="1">
      <alignment horizontal="left" vertical="center"/>
      <protection locked="0"/>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2" fillId="4" borderId="0" xfId="0" applyFont="1" applyFill="1" applyBorder="1" applyAlignment="1">
      <alignment horizontal="center" vertical="center"/>
    </xf>
    <xf numFmtId="0" fontId="19" fillId="2" borderId="0" xfId="0" applyFont="1" applyFill="1" applyBorder="1" applyAlignment="1">
      <alignment horizontal="left" vertical="center" wrapText="1" indent="1"/>
    </xf>
    <xf numFmtId="0" fontId="12" fillId="6" borderId="0" xfId="0" applyFont="1" applyFill="1" applyBorder="1" applyAlignment="1" applyProtection="1">
      <alignment horizontal="right" vertical="center"/>
      <protection locked="0"/>
    </xf>
    <xf numFmtId="0" fontId="14"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4" borderId="16" xfId="0" applyFont="1" applyFill="1" applyBorder="1" applyAlignment="1" applyProtection="1">
      <alignment horizontal="left" vertical="center"/>
      <protection locked="0"/>
    </xf>
    <xf numFmtId="0" fontId="12" fillId="4" borderId="18" xfId="0" applyFont="1" applyFill="1" applyBorder="1" applyAlignment="1" applyProtection="1">
      <alignment horizontal="left" vertical="center"/>
      <protection locked="0"/>
    </xf>
    <xf numFmtId="0" fontId="12" fillId="4" borderId="17" xfId="0" applyFont="1" applyFill="1" applyBorder="1" applyAlignment="1" applyProtection="1">
      <alignment horizontal="left" vertical="center"/>
      <protection locked="0"/>
    </xf>
    <xf numFmtId="0" fontId="12" fillId="4" borderId="8" xfId="0" applyFont="1" applyFill="1" applyBorder="1" applyAlignment="1" applyProtection="1">
      <alignment horizontal="left" vertical="center"/>
      <protection locked="0"/>
    </xf>
    <xf numFmtId="0" fontId="12" fillId="4" borderId="0"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protection locked="0"/>
    </xf>
    <xf numFmtId="0" fontId="12" fillId="4" borderId="15" xfId="0" applyFont="1" applyFill="1" applyBorder="1" applyAlignment="1" applyProtection="1">
      <alignment horizontal="left" vertical="center"/>
      <protection locked="0"/>
    </xf>
    <xf numFmtId="0" fontId="12" fillId="4" borderId="20" xfId="0" applyFont="1" applyFill="1" applyBorder="1" applyAlignment="1" applyProtection="1">
      <alignment horizontal="left" vertical="center"/>
      <protection locked="0"/>
    </xf>
    <xf numFmtId="0" fontId="12" fillId="4" borderId="25" xfId="0" applyFont="1" applyFill="1" applyBorder="1" applyAlignment="1" applyProtection="1">
      <alignment horizontal="left" vertical="center"/>
      <protection locked="0"/>
    </xf>
    <xf numFmtId="0" fontId="12" fillId="6" borderId="4" xfId="0" applyFont="1" applyFill="1" applyBorder="1" applyAlignment="1" applyProtection="1">
      <alignment horizontal="center" vertical="center"/>
      <protection locked="0"/>
    </xf>
    <xf numFmtId="0" fontId="12" fillId="6" borderId="9"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5" fillId="6" borderId="9" xfId="0" applyFont="1" applyFill="1" applyBorder="1" applyAlignment="1" applyProtection="1">
      <alignment horizontal="right" vertical="center"/>
      <protection locked="0"/>
    </xf>
    <xf numFmtId="0" fontId="15" fillId="4" borderId="1"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12" fillId="4" borderId="1" xfId="0" applyFont="1" applyFill="1" applyBorder="1" applyAlignment="1" applyProtection="1">
      <alignment horizontal="center" vertical="center"/>
      <protection locked="0"/>
    </xf>
    <xf numFmtId="0" fontId="15" fillId="0" borderId="9" xfId="0" applyFont="1" applyFill="1" applyBorder="1" applyAlignment="1" applyProtection="1">
      <alignment horizontal="right" vertical="center"/>
      <protection locked="0"/>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9"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 xfId="0" applyFont="1" applyFill="1" applyBorder="1" applyAlignment="1">
      <alignment horizontal="center" vertical="center"/>
    </xf>
    <xf numFmtId="0" fontId="12" fillId="4" borderId="16" xfId="0" applyFont="1" applyFill="1" applyBorder="1" applyAlignment="1" applyProtection="1">
      <alignment vertical="center" wrapText="1"/>
      <protection locked="0"/>
    </xf>
    <xf numFmtId="0" fontId="12" fillId="4" borderId="18" xfId="0" applyFont="1" applyFill="1" applyBorder="1" applyAlignment="1" applyProtection="1">
      <alignment vertical="center" wrapText="1"/>
      <protection locked="0"/>
    </xf>
    <xf numFmtId="0" fontId="12" fillId="4" borderId="20"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3" fillId="2" borderId="0" xfId="0" applyFont="1" applyFill="1" applyAlignment="1">
      <alignment horizontal="center" vertical="center"/>
    </xf>
    <xf numFmtId="0" fontId="12" fillId="5" borderId="20" xfId="0" applyFont="1" applyFill="1" applyBorder="1" applyAlignment="1">
      <alignment horizontal="right" vertical="center"/>
    </xf>
    <xf numFmtId="0" fontId="12" fillId="4" borderId="4"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0" fontId="35" fillId="5" borderId="0" xfId="50" applyFill="1" applyAlignment="1">
      <alignment horizontal="center" vertical="center"/>
    </xf>
    <xf numFmtId="0" fontId="83" fillId="5" borderId="0" xfId="50" applyFont="1" applyFill="1" applyAlignment="1">
      <alignment horizontal="left" vertical="center"/>
    </xf>
    <xf numFmtId="0" fontId="35" fillId="5" borderId="1" xfId="50" applyFill="1" applyBorder="1" applyAlignment="1">
      <alignment horizontal="center" vertical="center"/>
    </xf>
    <xf numFmtId="0" fontId="68" fillId="5" borderId="18" xfId="50" applyFont="1" applyFill="1" applyBorder="1" applyAlignment="1">
      <alignment horizontal="center" vertical="center" shrinkToFit="1"/>
    </xf>
    <xf numFmtId="0" fontId="88" fillId="5" borderId="0" xfId="50" applyFont="1" applyFill="1" applyAlignment="1">
      <alignment horizontal="center" vertical="center"/>
    </xf>
    <xf numFmtId="0" fontId="89" fillId="37" borderId="0" xfId="50" applyFont="1" applyFill="1" applyBorder="1" applyAlignment="1">
      <alignment horizontal="center" vertical="center"/>
    </xf>
    <xf numFmtId="0" fontId="89" fillId="40" borderId="0" xfId="50" applyFont="1" applyFill="1" applyBorder="1" applyAlignment="1">
      <alignment horizontal="center" vertical="center"/>
    </xf>
    <xf numFmtId="0" fontId="11" fillId="0" borderId="4" xfId="3" applyFont="1" applyBorder="1" applyAlignment="1" applyProtection="1">
      <alignment horizontal="center" vertical="center"/>
    </xf>
    <xf numFmtId="0" fontId="11" fillId="0" borderId="9" xfId="3" applyFont="1" applyBorder="1" applyAlignment="1" applyProtection="1">
      <alignment horizontal="center" vertical="center"/>
    </xf>
    <xf numFmtId="0" fontId="11" fillId="0" borderId="2" xfId="3" applyFont="1" applyBorder="1" applyAlignment="1" applyProtection="1">
      <alignment horizontal="center" vertical="center"/>
    </xf>
    <xf numFmtId="0" fontId="11" fillId="43" borderId="16" xfId="3" applyFont="1" applyFill="1" applyBorder="1" applyAlignment="1" applyProtection="1">
      <alignment horizontal="center" vertical="center"/>
      <protection locked="0"/>
    </xf>
    <xf numFmtId="0" fontId="11" fillId="43" borderId="17" xfId="3" applyFont="1" applyFill="1" applyBorder="1" applyAlignment="1" applyProtection="1">
      <alignment horizontal="center" vertical="center"/>
      <protection locked="0"/>
    </xf>
    <xf numFmtId="0" fontId="11" fillId="43" borderId="8" xfId="3" applyFont="1" applyFill="1" applyBorder="1" applyAlignment="1" applyProtection="1">
      <alignment horizontal="center" vertical="center"/>
      <protection locked="0"/>
    </xf>
    <xf numFmtId="0" fontId="11" fillId="43" borderId="10" xfId="3" applyFont="1" applyFill="1" applyBorder="1" applyAlignment="1" applyProtection="1">
      <alignment horizontal="center" vertical="center"/>
      <protection locked="0"/>
    </xf>
    <xf numFmtId="0" fontId="11" fillId="43" borderId="15" xfId="3" applyFont="1" applyFill="1" applyBorder="1" applyAlignment="1" applyProtection="1">
      <alignment horizontal="center" vertical="center"/>
      <protection locked="0"/>
    </xf>
    <xf numFmtId="0" fontId="11" fillId="43" borderId="25" xfId="3" applyFont="1" applyFill="1" applyBorder="1" applyAlignment="1" applyProtection="1">
      <alignment horizontal="center" vertical="center"/>
      <protection locked="0"/>
    </xf>
    <xf numFmtId="0" fontId="11" fillId="0" borderId="3" xfId="3" applyFont="1" applyBorder="1" applyAlignment="1" applyProtection="1">
      <alignment horizontal="center" vertical="center"/>
    </xf>
    <xf numFmtId="0" fontId="11" fillId="0" borderId="6" xfId="3" applyFont="1" applyBorder="1" applyAlignment="1" applyProtection="1">
      <alignment horizontal="center" vertical="center"/>
    </xf>
    <xf numFmtId="0" fontId="11" fillId="0" borderId="5" xfId="3" applyFont="1" applyBorder="1" applyAlignment="1" applyProtection="1">
      <alignment horizontal="center" vertical="center"/>
    </xf>
    <xf numFmtId="177" fontId="11" fillId="0" borderId="3" xfId="3" applyNumberFormat="1" applyFont="1" applyBorder="1" applyAlignment="1" applyProtection="1">
      <alignment horizontal="center" vertical="center"/>
    </xf>
    <xf numFmtId="177" fontId="11" fillId="0" borderId="6" xfId="3" applyNumberFormat="1" applyFont="1" applyBorder="1" applyAlignment="1" applyProtection="1">
      <alignment horizontal="center" vertical="center"/>
    </xf>
    <xf numFmtId="177" fontId="11" fillId="0" borderId="5" xfId="3" applyNumberFormat="1" applyFont="1" applyBorder="1" applyAlignment="1" applyProtection="1">
      <alignment horizontal="center" vertical="center"/>
    </xf>
    <xf numFmtId="0" fontId="10" fillId="43" borderId="16" xfId="3" applyFont="1" applyFill="1" applyBorder="1" applyAlignment="1" applyProtection="1">
      <alignment horizontal="center" vertical="center"/>
      <protection locked="0"/>
    </xf>
    <xf numFmtId="0" fontId="10" fillId="43" borderId="17" xfId="3" applyFont="1" applyFill="1" applyBorder="1" applyAlignment="1" applyProtection="1">
      <alignment horizontal="center" vertical="center"/>
      <protection locked="0"/>
    </xf>
    <xf numFmtId="0" fontId="10" fillId="43" borderId="8" xfId="3" applyFont="1" applyFill="1" applyBorder="1" applyAlignment="1" applyProtection="1">
      <alignment horizontal="center" vertical="center"/>
      <protection locked="0"/>
    </xf>
    <xf numFmtId="0" fontId="10" fillId="43" borderId="10" xfId="3" applyFont="1" applyFill="1" applyBorder="1" applyAlignment="1" applyProtection="1">
      <alignment horizontal="center" vertical="center"/>
      <protection locked="0"/>
    </xf>
    <xf numFmtId="0" fontId="10" fillId="43" borderId="15" xfId="3" applyFont="1" applyFill="1" applyBorder="1" applyAlignment="1" applyProtection="1">
      <alignment horizontal="center" vertical="center"/>
      <protection locked="0"/>
    </xf>
    <xf numFmtId="0" fontId="10" fillId="43" borderId="25" xfId="3" applyFont="1" applyFill="1" applyBorder="1" applyAlignment="1" applyProtection="1">
      <alignment horizontal="center" vertical="center"/>
      <protection locked="0"/>
    </xf>
    <xf numFmtId="0" fontId="10" fillId="0" borderId="3" xfId="3" applyFont="1" applyBorder="1" applyAlignment="1" applyProtection="1">
      <alignment horizontal="center" vertical="center"/>
    </xf>
    <xf numFmtId="0" fontId="10" fillId="0" borderId="6" xfId="3" applyFont="1" applyBorder="1" applyAlignment="1" applyProtection="1">
      <alignment horizontal="center" vertical="center"/>
    </xf>
    <xf numFmtId="0" fontId="10" fillId="0" borderId="5" xfId="3" applyFont="1" applyBorder="1" applyAlignment="1" applyProtection="1">
      <alignment horizontal="center" vertical="center"/>
    </xf>
    <xf numFmtId="0" fontId="11" fillId="41" borderId="3" xfId="3" applyFont="1" applyFill="1" applyBorder="1" applyAlignment="1" applyProtection="1">
      <alignment horizontal="center" vertical="center"/>
      <protection locked="0"/>
    </xf>
    <xf numFmtId="0" fontId="11" fillId="41" borderId="6" xfId="3" applyFont="1" applyFill="1" applyBorder="1" applyAlignment="1" applyProtection="1">
      <alignment horizontal="center" vertical="center"/>
      <protection locked="0"/>
    </xf>
    <xf numFmtId="0" fontId="11" fillId="41" borderId="5" xfId="3" applyFont="1" applyFill="1" applyBorder="1" applyAlignment="1" applyProtection="1">
      <alignment horizontal="center" vertical="center"/>
      <protection locked="0"/>
    </xf>
    <xf numFmtId="0" fontId="11" fillId="41" borderId="64" xfId="3" applyFont="1" applyFill="1" applyBorder="1" applyAlignment="1" applyProtection="1">
      <alignment horizontal="center" vertical="center"/>
      <protection locked="0"/>
    </xf>
    <xf numFmtId="0" fontId="11" fillId="41" borderId="66" xfId="3" applyFont="1" applyFill="1" applyBorder="1" applyAlignment="1" applyProtection="1">
      <alignment horizontal="center" vertical="center"/>
      <protection locked="0"/>
    </xf>
    <xf numFmtId="0" fontId="11" fillId="41" borderId="68" xfId="3" applyFont="1" applyFill="1" applyBorder="1" applyAlignment="1" applyProtection="1">
      <alignment horizontal="center" vertical="center"/>
      <protection locked="0"/>
    </xf>
    <xf numFmtId="0" fontId="10" fillId="41" borderId="65" xfId="3" applyFont="1" applyFill="1" applyBorder="1" applyAlignment="1" applyProtection="1">
      <alignment horizontal="center" vertical="center"/>
      <protection locked="0"/>
    </xf>
    <xf numFmtId="0" fontId="10" fillId="41" borderId="67" xfId="3" applyFont="1" applyFill="1" applyBorder="1" applyAlignment="1" applyProtection="1">
      <alignment horizontal="center" vertical="center"/>
      <protection locked="0"/>
    </xf>
    <xf numFmtId="0" fontId="10" fillId="41" borderId="69" xfId="3" applyFont="1" applyFill="1" applyBorder="1" applyAlignment="1" applyProtection="1">
      <alignment horizontal="center" vertical="center"/>
      <protection locked="0"/>
    </xf>
    <xf numFmtId="0" fontId="11" fillId="45" borderId="3" xfId="3" applyFont="1" applyFill="1" applyBorder="1" applyAlignment="1" applyProtection="1">
      <alignment horizontal="center" vertical="center" shrinkToFit="1"/>
      <protection locked="0"/>
    </xf>
    <xf numFmtId="0" fontId="11" fillId="45" borderId="6" xfId="3" applyFont="1" applyFill="1" applyBorder="1" applyAlignment="1" applyProtection="1">
      <alignment horizontal="center" vertical="center" shrinkToFit="1"/>
      <protection locked="0"/>
    </xf>
    <xf numFmtId="0" fontId="11" fillId="45" borderId="5" xfId="3" applyFont="1" applyFill="1" applyBorder="1" applyAlignment="1" applyProtection="1">
      <alignment horizontal="center" vertical="center" shrinkToFit="1"/>
      <protection locked="0"/>
    </xf>
    <xf numFmtId="0" fontId="11" fillId="45" borderId="64" xfId="3" applyFont="1" applyFill="1" applyBorder="1" applyAlignment="1" applyProtection="1">
      <alignment horizontal="center" vertical="center"/>
      <protection locked="0"/>
    </xf>
    <xf numFmtId="0" fontId="11" fillId="45" borderId="66" xfId="3" applyFont="1" applyFill="1" applyBorder="1" applyAlignment="1" applyProtection="1">
      <alignment horizontal="center" vertical="center"/>
      <protection locked="0"/>
    </xf>
    <xf numFmtId="0" fontId="11" fillId="45" borderId="68" xfId="3" applyFont="1" applyFill="1" applyBorder="1" applyAlignment="1" applyProtection="1">
      <alignment horizontal="center" vertical="center"/>
      <protection locked="0"/>
    </xf>
    <xf numFmtId="0" fontId="11" fillId="0" borderId="4" xfId="3" applyFont="1" applyBorder="1" applyAlignment="1">
      <alignment horizontal="center" vertical="center"/>
    </xf>
    <xf numFmtId="0" fontId="11" fillId="0" borderId="2" xfId="3" applyFont="1" applyBorder="1" applyAlignment="1">
      <alignment horizontal="center" vertical="center"/>
    </xf>
    <xf numFmtId="0" fontId="11" fillId="0" borderId="4" xfId="62" applyFont="1" applyBorder="1" applyAlignment="1" applyProtection="1">
      <alignment horizontal="center" vertical="center" wrapText="1"/>
    </xf>
    <xf numFmtId="0" fontId="11" fillId="0" borderId="2" xfId="62" applyFont="1" applyBorder="1" applyAlignment="1" applyProtection="1">
      <alignment horizontal="center" vertical="center" wrapText="1"/>
    </xf>
    <xf numFmtId="0" fontId="11" fillId="0" borderId="18" xfId="3" applyFont="1" applyBorder="1" applyAlignment="1" applyProtection="1">
      <alignment horizontal="center" vertical="top"/>
    </xf>
    <xf numFmtId="0" fontId="11" fillId="0" borderId="20" xfId="3" applyFont="1" applyBorder="1" applyAlignment="1" applyProtection="1">
      <alignment horizontal="center" vertical="top"/>
    </xf>
    <xf numFmtId="0" fontId="10" fillId="0" borderId="1" xfId="3" applyFont="1" applyBorder="1" applyAlignment="1" applyProtection="1">
      <alignment vertical="center"/>
    </xf>
    <xf numFmtId="0" fontId="11" fillId="0" borderId="1" xfId="3" applyFont="1" applyBorder="1" applyAlignment="1" applyProtection="1">
      <alignment horizontal="center" vertical="center"/>
    </xf>
    <xf numFmtId="0" fontId="11" fillId="0" borderId="16" xfId="3" applyFont="1" applyBorder="1" applyAlignment="1" applyProtection="1">
      <alignment horizontal="center" vertical="center" wrapText="1"/>
    </xf>
    <xf numFmtId="0" fontId="11" fillId="0" borderId="17" xfId="3" applyFont="1" applyBorder="1" applyAlignment="1" applyProtection="1">
      <alignment horizontal="center" vertical="center" wrapText="1"/>
    </xf>
    <xf numFmtId="0" fontId="11" fillId="0" borderId="8" xfId="3" applyFont="1" applyBorder="1" applyAlignment="1" applyProtection="1">
      <alignment horizontal="center" vertical="center" wrapText="1"/>
    </xf>
    <xf numFmtId="0" fontId="11" fillId="0" borderId="10" xfId="3" applyFont="1" applyBorder="1" applyAlignment="1" applyProtection="1">
      <alignment horizontal="center" vertical="center" wrapText="1"/>
    </xf>
    <xf numFmtId="0" fontId="11" fillId="0" borderId="15" xfId="3" applyFont="1" applyBorder="1" applyAlignment="1" applyProtection="1">
      <alignment horizontal="center" vertical="center" wrapText="1"/>
    </xf>
    <xf numFmtId="0" fontId="11" fillId="0" borderId="25" xfId="3" applyFont="1" applyBorder="1" applyAlignment="1" applyProtection="1">
      <alignment horizontal="center" vertical="center" wrapText="1"/>
    </xf>
    <xf numFmtId="0" fontId="11" fillId="0" borderId="16" xfId="3" applyFont="1" applyBorder="1" applyAlignment="1" applyProtection="1">
      <alignment horizontal="center" vertical="center"/>
    </xf>
    <xf numFmtId="0" fontId="11" fillId="0" borderId="18" xfId="3" applyFont="1" applyBorder="1" applyAlignment="1" applyProtection="1">
      <alignment horizontal="center" vertical="center"/>
    </xf>
    <xf numFmtId="0" fontId="11" fillId="0" borderId="17" xfId="3" applyFont="1" applyBorder="1" applyAlignment="1" applyProtection="1">
      <alignment horizontal="center" vertical="center"/>
    </xf>
    <xf numFmtId="0" fontId="11" fillId="0" borderId="8" xfId="3" applyFont="1" applyBorder="1" applyAlignment="1" applyProtection="1">
      <alignment horizontal="center" vertical="center"/>
    </xf>
    <xf numFmtId="0" fontId="11" fillId="0" borderId="0" xfId="3" applyFont="1" applyBorder="1" applyAlignment="1" applyProtection="1">
      <alignment horizontal="center" vertical="center"/>
    </xf>
    <xf numFmtId="0" fontId="11" fillId="0" borderId="10" xfId="3" applyFont="1" applyBorder="1" applyAlignment="1" applyProtection="1">
      <alignment horizontal="center" vertical="center"/>
    </xf>
    <xf numFmtId="0" fontId="11" fillId="0" borderId="15" xfId="3" applyFont="1" applyBorder="1" applyAlignment="1" applyProtection="1">
      <alignment horizontal="center" vertical="center"/>
    </xf>
    <xf numFmtId="0" fontId="11" fillId="0" borderId="20" xfId="3" applyFont="1" applyBorder="1" applyAlignment="1" applyProtection="1">
      <alignment horizontal="center" vertical="center"/>
    </xf>
    <xf numFmtId="0" fontId="11" fillId="0" borderId="25" xfId="3" applyFont="1" applyBorder="1" applyAlignment="1" applyProtection="1">
      <alignment horizontal="center" vertical="center"/>
    </xf>
    <xf numFmtId="49" fontId="11" fillId="0" borderId="4" xfId="3" applyNumberFormat="1" applyFont="1" applyBorder="1" applyAlignment="1" applyProtection="1">
      <alignment horizontal="center" vertical="center"/>
    </xf>
    <xf numFmtId="49" fontId="11" fillId="0" borderId="9" xfId="3" applyNumberFormat="1" applyFont="1" applyBorder="1" applyAlignment="1" applyProtection="1">
      <alignment horizontal="center" vertical="center"/>
    </xf>
    <xf numFmtId="49" fontId="11" fillId="0" borderId="2" xfId="3" applyNumberFormat="1" applyFont="1" applyBorder="1" applyAlignment="1" applyProtection="1">
      <alignment horizontal="center" vertical="center"/>
    </xf>
    <xf numFmtId="0" fontId="11" fillId="0" borderId="2" xfId="3" applyFont="1" applyBorder="1" applyAlignment="1" applyProtection="1">
      <alignment horizontal="center" vertical="center" wrapText="1"/>
    </xf>
    <xf numFmtId="0" fontId="11" fillId="0" borderId="1" xfId="3" applyFont="1" applyBorder="1" applyAlignment="1" applyProtection="1">
      <alignment horizontal="center" vertical="center" wrapText="1"/>
    </xf>
    <xf numFmtId="0" fontId="10" fillId="0" borderId="16" xfId="3" applyFont="1" applyBorder="1" applyAlignment="1" applyProtection="1">
      <alignment horizontal="center" vertical="center" wrapText="1"/>
    </xf>
    <xf numFmtId="0" fontId="10" fillId="0" borderId="18" xfId="3" applyFont="1" applyBorder="1" applyAlignment="1" applyProtection="1">
      <alignment horizontal="center" vertical="center" wrapText="1"/>
    </xf>
    <xf numFmtId="0" fontId="10" fillId="0" borderId="8" xfId="3" applyFont="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10" fillId="0" borderId="15" xfId="3" applyFont="1" applyBorder="1" applyAlignment="1" applyProtection="1">
      <alignment horizontal="center" vertical="center" wrapText="1"/>
    </xf>
    <xf numFmtId="0" fontId="10" fillId="0" borderId="20" xfId="3" applyFont="1" applyBorder="1" applyAlignment="1" applyProtection="1">
      <alignment horizontal="center" vertical="center" wrapText="1"/>
    </xf>
    <xf numFmtId="0" fontId="11" fillId="0" borderId="1" xfId="62" applyFont="1" applyBorder="1" applyAlignment="1" applyProtection="1">
      <alignment horizontal="center" vertical="center"/>
    </xf>
    <xf numFmtId="0" fontId="11" fillId="0" borderId="9" xfId="62" applyFont="1" applyBorder="1" applyAlignment="1" applyProtection="1">
      <alignment horizontal="center" vertical="center" wrapText="1"/>
    </xf>
    <xf numFmtId="0" fontId="11" fillId="0" borderId="4" xfId="62" applyFont="1" applyBorder="1" applyAlignment="1" applyProtection="1">
      <alignment horizontal="center" vertical="center"/>
    </xf>
    <xf numFmtId="0" fontId="11" fillId="0" borderId="9" xfId="62" applyFont="1" applyBorder="1" applyAlignment="1" applyProtection="1">
      <alignment horizontal="center" vertical="center"/>
    </xf>
    <xf numFmtId="0" fontId="11" fillId="0" borderId="2" xfId="62" applyFont="1" applyBorder="1" applyAlignment="1" applyProtection="1">
      <alignment horizontal="center" vertical="center"/>
    </xf>
    <xf numFmtId="0" fontId="11" fillId="0" borderId="1" xfId="62" applyFont="1" applyBorder="1" applyAlignment="1" applyProtection="1">
      <alignment horizontal="center" vertical="center" wrapText="1"/>
    </xf>
    <xf numFmtId="0" fontId="10" fillId="0" borderId="4" xfId="3" applyFont="1" applyFill="1" applyBorder="1" applyAlignment="1" applyProtection="1">
      <alignment horizontal="center" vertical="center"/>
    </xf>
    <xf numFmtId="0" fontId="10" fillId="0" borderId="9" xfId="3" applyFont="1" applyFill="1" applyBorder="1" applyAlignment="1" applyProtection="1">
      <alignment horizontal="center" vertical="center"/>
    </xf>
    <xf numFmtId="0" fontId="10" fillId="0" borderId="2" xfId="3" applyFont="1" applyFill="1" applyBorder="1" applyAlignment="1" applyProtection="1">
      <alignment horizontal="center" vertical="center"/>
    </xf>
    <xf numFmtId="0" fontId="10" fillId="41" borderId="4" xfId="3" applyFont="1" applyFill="1" applyBorder="1" applyAlignment="1" applyProtection="1">
      <alignment horizontal="center" vertical="center"/>
      <protection locked="0"/>
    </xf>
    <xf numFmtId="0" fontId="10" fillId="41" borderId="9" xfId="3" applyFont="1" applyFill="1" applyBorder="1" applyAlignment="1" applyProtection="1">
      <alignment horizontal="center" vertical="center"/>
      <protection locked="0"/>
    </xf>
    <xf numFmtId="0" fontId="10" fillId="41" borderId="2" xfId="3" applyFont="1" applyFill="1" applyBorder="1" applyAlignment="1" applyProtection="1">
      <alignment horizontal="center" vertical="center"/>
      <protection locked="0"/>
    </xf>
    <xf numFmtId="0" fontId="73" fillId="44" borderId="0" xfId="50" applyFont="1" applyFill="1" applyProtection="1">
      <alignment vertical="center"/>
      <protection locked="0"/>
    </xf>
    <xf numFmtId="0" fontId="11" fillId="0" borderId="62" xfId="3" applyFont="1" applyBorder="1" applyAlignment="1" applyProtection="1">
      <alignment horizontal="center" vertical="center"/>
    </xf>
    <xf numFmtId="0" fontId="11" fillId="0" borderId="63" xfId="3" applyFont="1" applyBorder="1" applyAlignment="1" applyProtection="1">
      <alignment horizontal="center" vertical="center"/>
    </xf>
    <xf numFmtId="0" fontId="10" fillId="41" borderId="4" xfId="3" applyFont="1" applyFill="1" applyBorder="1" applyAlignment="1" applyProtection="1">
      <alignment horizontal="center" vertical="center" wrapText="1"/>
      <protection locked="0"/>
    </xf>
    <xf numFmtId="0" fontId="10" fillId="41" borderId="9" xfId="3" applyFont="1" applyFill="1" applyBorder="1" applyAlignment="1" applyProtection="1">
      <alignment horizontal="center" vertical="center" wrapText="1"/>
      <protection locked="0"/>
    </xf>
    <xf numFmtId="0" fontId="10" fillId="41" borderId="2" xfId="3" applyFont="1" applyFill="1" applyBorder="1" applyAlignment="1" applyProtection="1">
      <alignment horizontal="center" vertical="center" wrapText="1"/>
      <protection locked="0"/>
    </xf>
    <xf numFmtId="0" fontId="10" fillId="42" borderId="20" xfId="3" applyFont="1" applyFill="1" applyBorder="1" applyAlignment="1" applyProtection="1">
      <alignment horizontal="center" vertical="center"/>
      <protection locked="0"/>
    </xf>
    <xf numFmtId="0" fontId="10" fillId="0" borderId="20" xfId="3" applyFont="1" applyBorder="1" applyAlignment="1" applyProtection="1">
      <alignment horizontal="center" vertical="center"/>
    </xf>
    <xf numFmtId="0" fontId="10" fillId="35" borderId="20" xfId="3" applyFont="1" applyFill="1" applyBorder="1" applyAlignment="1" applyProtection="1">
      <alignment horizontal="center" vertical="center"/>
      <protection locked="0"/>
    </xf>
    <xf numFmtId="0" fontId="10" fillId="43" borderId="4" xfId="3" applyFont="1" applyFill="1" applyBorder="1" applyAlignment="1" applyProtection="1">
      <alignment horizontal="center" vertical="center"/>
      <protection locked="0"/>
    </xf>
    <xf numFmtId="0" fontId="10" fillId="43" borderId="9" xfId="3" applyFont="1" applyFill="1" applyBorder="1" applyAlignment="1" applyProtection="1">
      <alignment horizontal="center" vertical="center"/>
      <protection locked="0"/>
    </xf>
    <xf numFmtId="0" fontId="10" fillId="43" borderId="2" xfId="3" applyFont="1" applyFill="1" applyBorder="1" applyAlignment="1" applyProtection="1">
      <alignment horizontal="center" vertical="center"/>
      <protection locked="0"/>
    </xf>
    <xf numFmtId="0" fontId="82" fillId="32" borderId="3" xfId="0" applyFont="1" applyFill="1" applyBorder="1" applyAlignment="1" applyProtection="1">
      <alignment horizontal="center" vertical="center"/>
    </xf>
    <xf numFmtId="0" fontId="82" fillId="32" borderId="5" xfId="0" applyFont="1" applyFill="1" applyBorder="1" applyAlignment="1" applyProtection="1">
      <alignment horizontal="center" vertical="center"/>
    </xf>
    <xf numFmtId="0" fontId="0" fillId="32" borderId="3" xfId="0" applyFill="1" applyBorder="1" applyAlignment="1" applyProtection="1">
      <alignment horizontal="center" vertical="center"/>
    </xf>
    <xf numFmtId="0" fontId="0" fillId="32" borderId="5" xfId="0" applyFill="1" applyBorder="1" applyAlignment="1" applyProtection="1">
      <alignment horizontal="center" vertical="center"/>
    </xf>
    <xf numFmtId="0" fontId="0" fillId="32" borderId="3" xfId="0" applyFill="1" applyBorder="1" applyAlignment="1" applyProtection="1">
      <alignment horizontal="center" vertical="center" wrapText="1"/>
    </xf>
    <xf numFmtId="0" fontId="0" fillId="32" borderId="5"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179" fontId="0" fillId="39" borderId="4" xfId="0" applyNumberFormat="1" applyFill="1" applyBorder="1" applyAlignment="1" applyProtection="1">
      <alignment horizontal="right" vertical="center"/>
    </xf>
    <xf numFmtId="179" fontId="0" fillId="39" borderId="2" xfId="0" applyNumberFormat="1" applyFill="1" applyBorder="1" applyAlignment="1" applyProtection="1">
      <alignment horizontal="right" vertical="center"/>
    </xf>
    <xf numFmtId="0" fontId="5" fillId="3" borderId="1"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4" borderId="54" xfId="0" applyFill="1" applyBorder="1" applyAlignment="1" applyProtection="1">
      <alignment horizontal="center" vertical="center"/>
      <protection locked="0"/>
    </xf>
    <xf numFmtId="0" fontId="0" fillId="4" borderId="55" xfId="0" applyFill="1" applyBorder="1" applyAlignment="1" applyProtection="1">
      <alignment horizontal="center" vertical="center"/>
      <protection locked="0"/>
    </xf>
    <xf numFmtId="56" fontId="0" fillId="2" borderId="44" xfId="0" applyNumberFormat="1" applyFill="1" applyBorder="1" applyAlignment="1" applyProtection="1">
      <alignment horizontal="center" vertical="center"/>
    </xf>
    <xf numFmtId="56" fontId="0" fillId="2" borderId="45" xfId="0" applyNumberFormat="1" applyFill="1" applyBorder="1" applyAlignment="1" applyProtection="1">
      <alignment horizontal="center" vertical="center"/>
    </xf>
    <xf numFmtId="56" fontId="0" fillId="2" borderId="16" xfId="0" applyNumberFormat="1" applyFill="1" applyBorder="1" applyAlignment="1" applyProtection="1">
      <alignment horizontal="center" vertical="center"/>
    </xf>
    <xf numFmtId="0" fontId="0" fillId="2" borderId="17" xfId="0" applyFill="1" applyBorder="1" applyAlignment="1" applyProtection="1">
      <alignment horizontal="center" vertical="center"/>
    </xf>
    <xf numFmtId="0" fontId="0" fillId="4" borderId="46"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32" borderId="1" xfId="0" applyFill="1" applyBorder="1" applyAlignment="1" applyProtection="1">
      <alignment horizontal="left" vertical="center" wrapText="1"/>
    </xf>
    <xf numFmtId="182" fontId="0" fillId="39" borderId="1" xfId="0" applyNumberFormat="1" applyFill="1" applyBorder="1" applyAlignment="1" applyProtection="1">
      <alignment horizontal="center" vertical="center"/>
    </xf>
    <xf numFmtId="0" fontId="0" fillId="2" borderId="1" xfId="0" applyFill="1" applyBorder="1" applyAlignment="1" applyProtection="1">
      <alignment horizontal="center" vertical="center"/>
    </xf>
    <xf numFmtId="185" fontId="12" fillId="0" borderId="1" xfId="0" applyNumberFormat="1" applyFont="1" applyFill="1" applyBorder="1" applyAlignment="1" applyProtection="1">
      <alignment horizontal="center" vertical="center" shrinkToFit="1"/>
    </xf>
    <xf numFmtId="185" fontId="12" fillId="0" borderId="27" xfId="0" applyNumberFormat="1" applyFont="1" applyFill="1" applyBorder="1" applyAlignment="1" applyProtection="1">
      <alignment horizontal="center" vertical="center" shrinkToFit="1"/>
    </xf>
    <xf numFmtId="185" fontId="12" fillId="0" borderId="28" xfId="0" applyNumberFormat="1" applyFont="1" applyFill="1" applyBorder="1" applyAlignment="1" applyProtection="1">
      <alignment horizontal="center" vertical="center" shrinkToFit="1"/>
    </xf>
    <xf numFmtId="185" fontId="12" fillId="0" borderId="31" xfId="0" applyNumberFormat="1" applyFont="1" applyFill="1" applyBorder="1" applyAlignment="1" applyProtection="1">
      <alignment horizontal="center" vertical="center" shrinkToFit="1"/>
    </xf>
    <xf numFmtId="185" fontId="12" fillId="4" borderId="1" xfId="0" applyNumberFormat="1" applyFont="1" applyFill="1" applyBorder="1" applyAlignment="1" applyProtection="1">
      <alignment horizontal="center" vertical="center" shrinkToFit="1"/>
      <protection locked="0"/>
    </xf>
    <xf numFmtId="185" fontId="12" fillId="4" borderId="28" xfId="0" applyNumberFormat="1" applyFont="1" applyFill="1" applyBorder="1" applyAlignment="1" applyProtection="1">
      <alignment horizontal="center" vertical="center" shrinkToFit="1"/>
      <protection locked="0"/>
    </xf>
    <xf numFmtId="186" fontId="12" fillId="4" borderId="1" xfId="0" applyNumberFormat="1" applyFont="1" applyFill="1" applyBorder="1" applyAlignment="1" applyProtection="1">
      <alignment horizontal="center" vertical="center" shrinkToFit="1"/>
      <protection locked="0"/>
    </xf>
    <xf numFmtId="186" fontId="12" fillId="4" borderId="28" xfId="0" applyNumberFormat="1" applyFont="1" applyFill="1" applyBorder="1" applyAlignment="1" applyProtection="1">
      <alignment horizontal="center" vertical="center" shrinkToFit="1"/>
      <protection locked="0"/>
    </xf>
    <xf numFmtId="0" fontId="12" fillId="2" borderId="99" xfId="0" applyFont="1" applyFill="1" applyBorder="1" applyAlignment="1" applyProtection="1">
      <alignment horizontal="center" vertical="center"/>
    </xf>
    <xf numFmtId="0" fontId="12" fillId="2" borderId="100" xfId="0" applyFont="1" applyFill="1" applyBorder="1" applyAlignment="1" applyProtection="1">
      <alignment horizontal="center" vertical="center"/>
    </xf>
    <xf numFmtId="0" fontId="12" fillId="0" borderId="95" xfId="0" applyFont="1" applyFill="1" applyBorder="1" applyAlignment="1" applyProtection="1">
      <alignment horizontal="center" vertical="center"/>
    </xf>
    <xf numFmtId="0" fontId="12" fillId="0" borderId="97" xfId="0" applyFont="1" applyFill="1" applyBorder="1" applyAlignment="1" applyProtection="1">
      <alignment horizontal="center" vertical="center"/>
    </xf>
    <xf numFmtId="0" fontId="12" fillId="2" borderId="89" xfId="0" applyFont="1" applyFill="1" applyBorder="1" applyAlignment="1" applyProtection="1">
      <alignment horizontal="center" vertical="center"/>
    </xf>
    <xf numFmtId="0" fontId="12" fillId="2" borderId="88" xfId="0" applyFont="1" applyFill="1" applyBorder="1" applyAlignment="1" applyProtection="1">
      <alignment horizontal="center" vertical="center"/>
    </xf>
    <xf numFmtId="0" fontId="12" fillId="2" borderId="87" xfId="0" applyFont="1" applyFill="1" applyBorder="1" applyAlignment="1" applyProtection="1">
      <alignment horizontal="center" vertical="center"/>
    </xf>
    <xf numFmtId="0" fontId="12" fillId="2" borderId="83" xfId="0" applyFont="1" applyFill="1" applyBorder="1" applyAlignment="1" applyProtection="1">
      <alignment horizontal="center" vertical="center"/>
    </xf>
    <xf numFmtId="0" fontId="12" fillId="2" borderId="91" xfId="0" applyFont="1" applyFill="1" applyBorder="1" applyAlignment="1" applyProtection="1">
      <alignment horizontal="center" vertical="center"/>
    </xf>
    <xf numFmtId="0" fontId="12" fillId="4" borderId="8"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2" fillId="4" borderId="90" xfId="0"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protection locked="0"/>
    </xf>
    <xf numFmtId="0" fontId="12" fillId="4" borderId="79" xfId="0" applyFont="1" applyFill="1" applyBorder="1" applyAlignment="1" applyProtection="1">
      <alignment horizontal="center" vertical="center"/>
      <protection locked="0"/>
    </xf>
    <xf numFmtId="0" fontId="12" fillId="4" borderId="86"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0" borderId="89" xfId="0" applyFont="1" applyBorder="1" applyAlignment="1" applyProtection="1">
      <alignment horizontal="center" vertical="center"/>
    </xf>
    <xf numFmtId="0" fontId="12" fillId="0" borderId="88" xfId="0" applyFont="1" applyBorder="1" applyAlignment="1" applyProtection="1">
      <alignment horizontal="center" vertical="center"/>
    </xf>
    <xf numFmtId="0" fontId="12" fillId="0" borderId="87" xfId="0" applyFont="1" applyBorder="1" applyAlignment="1" applyProtection="1">
      <alignment horizontal="center" vertical="center"/>
    </xf>
    <xf numFmtId="0" fontId="12" fillId="29" borderId="89" xfId="0" applyFont="1" applyFill="1" applyBorder="1" applyAlignment="1" applyProtection="1">
      <alignment horizontal="center" vertical="center"/>
      <protection locked="0"/>
    </xf>
    <xf numFmtId="0" fontId="12" fillId="29" borderId="87" xfId="0" applyFont="1" applyFill="1" applyBorder="1" applyAlignment="1" applyProtection="1">
      <alignment horizontal="center" vertical="center"/>
      <protection locked="0"/>
    </xf>
    <xf numFmtId="0" fontId="12" fillId="5" borderId="19" xfId="0" applyFont="1" applyFill="1" applyBorder="1" applyAlignment="1" applyProtection="1">
      <alignment horizontal="right" vertical="center"/>
    </xf>
    <xf numFmtId="0" fontId="12" fillId="5" borderId="11" xfId="0" applyFont="1" applyFill="1" applyBorder="1" applyAlignment="1" applyProtection="1">
      <alignment horizontal="right" vertical="center"/>
    </xf>
    <xf numFmtId="0" fontId="12" fillId="0" borderId="95" xfId="0" applyFont="1" applyBorder="1" applyAlignment="1" applyProtection="1">
      <alignment horizontal="center" vertical="center"/>
    </xf>
    <xf numFmtId="0" fontId="12" fillId="0" borderId="94"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2" borderId="92" xfId="0" applyFont="1" applyFill="1" applyBorder="1" applyAlignment="1" applyProtection="1">
      <alignment horizontal="center" vertical="center"/>
    </xf>
    <xf numFmtId="0" fontId="12" fillId="4" borderId="15" xfId="0" applyFont="1" applyFill="1" applyBorder="1" applyAlignment="1" applyProtection="1">
      <alignment horizontal="center" vertical="center"/>
      <protection locked="0"/>
    </xf>
    <xf numFmtId="0" fontId="12" fillId="2" borderId="81" xfId="0" applyFont="1" applyFill="1" applyBorder="1" applyAlignment="1" applyProtection="1">
      <alignment horizontal="center" vertical="center"/>
    </xf>
    <xf numFmtId="0" fontId="12" fillId="4" borderId="98" xfId="0" applyFont="1" applyFill="1" applyBorder="1" applyAlignment="1" applyProtection="1">
      <alignment horizontal="center" vertical="center"/>
      <protection locked="0"/>
    </xf>
    <xf numFmtId="0" fontId="12" fillId="4" borderId="88" xfId="0" applyFont="1" applyFill="1" applyBorder="1" applyAlignment="1" applyProtection="1">
      <alignment horizontal="center" vertical="center"/>
      <protection locked="0"/>
    </xf>
    <xf numFmtId="0" fontId="12" fillId="4" borderId="89" xfId="0" applyFont="1" applyFill="1" applyBorder="1" applyAlignment="1" applyProtection="1">
      <alignment horizontal="center" vertical="center"/>
      <protection locked="0"/>
    </xf>
    <xf numFmtId="0" fontId="12" fillId="0" borderId="85" xfId="0" applyFont="1" applyBorder="1" applyAlignment="1" applyProtection="1">
      <alignment horizontal="left" vertical="center" indent="1"/>
    </xf>
    <xf numFmtId="0" fontId="12" fillId="0" borderId="84" xfId="0" applyFont="1" applyBorder="1" applyAlignment="1" applyProtection="1">
      <alignment horizontal="left" vertical="center" indent="1"/>
    </xf>
    <xf numFmtId="0" fontId="12" fillId="4" borderId="8"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0" fontId="12" fillId="4" borderId="14" xfId="0" applyFont="1" applyFill="1" applyBorder="1" applyAlignment="1" applyProtection="1">
      <alignment vertical="center"/>
      <protection locked="0"/>
    </xf>
    <xf numFmtId="0" fontId="12" fillId="0" borderId="26"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4" borderId="13" xfId="0" applyFont="1" applyFill="1" applyBorder="1" applyAlignment="1" applyProtection="1">
      <alignment horizontal="center" vertical="center"/>
      <protection locked="0"/>
    </xf>
    <xf numFmtId="0" fontId="12" fillId="4" borderId="80" xfId="0" applyFont="1" applyFill="1" applyBorder="1" applyAlignment="1" applyProtection="1">
      <alignment horizontal="center" vertical="center"/>
      <protection locked="0"/>
    </xf>
    <xf numFmtId="0" fontId="14" fillId="5" borderId="0" xfId="0" applyFont="1" applyFill="1" applyAlignment="1" applyProtection="1">
      <alignment vertical="center" wrapText="1"/>
    </xf>
    <xf numFmtId="0" fontId="12" fillId="0" borderId="89" xfId="0" applyFont="1" applyFill="1" applyBorder="1" applyAlignment="1" applyProtection="1">
      <alignment horizontal="center" vertical="center"/>
    </xf>
    <xf numFmtId="0" fontId="12" fillId="0" borderId="88" xfId="0" applyFont="1" applyFill="1" applyBorder="1" applyAlignment="1" applyProtection="1">
      <alignment horizontal="center" vertical="center"/>
    </xf>
    <xf numFmtId="0" fontId="12" fillId="0" borderId="87" xfId="0" applyFont="1" applyFill="1" applyBorder="1" applyAlignment="1" applyProtection="1">
      <alignment horizontal="center" vertical="center"/>
    </xf>
    <xf numFmtId="0" fontId="12" fillId="0" borderId="83" xfId="0" applyFont="1" applyFill="1" applyBorder="1" applyAlignment="1" applyProtection="1">
      <alignment horizontal="center" vertical="center"/>
    </xf>
    <xf numFmtId="0" fontId="12" fillId="0" borderId="91" xfId="0" applyFont="1" applyFill="1" applyBorder="1" applyAlignment="1" applyProtection="1">
      <alignment horizontal="center" vertical="center"/>
    </xf>
    <xf numFmtId="0" fontId="12" fillId="0" borderId="8"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4" xfId="0" applyFont="1" applyFill="1" applyBorder="1" applyAlignment="1" applyProtection="1">
      <alignment vertical="center"/>
    </xf>
    <xf numFmtId="0" fontId="12" fillId="0" borderId="90" xfId="0" applyFont="1" applyFill="1" applyBorder="1" applyAlignment="1" applyProtection="1">
      <alignment vertical="center"/>
    </xf>
    <xf numFmtId="0" fontId="12" fillId="0" borderId="21" xfId="0" applyFont="1" applyFill="1" applyBorder="1" applyAlignment="1" applyProtection="1">
      <alignment vertical="center"/>
    </xf>
    <xf numFmtId="0" fontId="12" fillId="0" borderId="79" xfId="0" applyFont="1" applyFill="1" applyBorder="1" applyAlignment="1" applyProtection="1">
      <alignment vertical="center"/>
    </xf>
    <xf numFmtId="3" fontId="12" fillId="0" borderId="85" xfId="0" applyNumberFormat="1" applyFont="1" applyFill="1" applyBorder="1" applyAlignment="1" applyProtection="1">
      <alignment horizontal="right" vertical="center"/>
    </xf>
    <xf numFmtId="3" fontId="12" fillId="0" borderId="84" xfId="0" applyNumberFormat="1" applyFont="1" applyFill="1" applyBorder="1" applyAlignment="1" applyProtection="1">
      <alignment horizontal="right" vertical="center"/>
    </xf>
    <xf numFmtId="0" fontId="12" fillId="0" borderId="86" xfId="0" applyFont="1" applyFill="1" applyBorder="1" applyAlignment="1" applyProtection="1">
      <alignment vertical="center"/>
    </xf>
    <xf numFmtId="0" fontId="12" fillId="0" borderId="11"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94" xfId="0" applyFont="1" applyFill="1" applyBorder="1" applyAlignment="1" applyProtection="1">
      <alignment horizontal="center" vertical="center"/>
    </xf>
    <xf numFmtId="3" fontId="12" fillId="0" borderId="9" xfId="0" applyNumberFormat="1" applyFont="1" applyFill="1" applyBorder="1" applyAlignment="1" applyProtection="1">
      <alignment vertical="center"/>
    </xf>
    <xf numFmtId="0" fontId="12" fillId="0" borderId="9"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2" fillId="0" borderId="92" xfId="0" applyFont="1" applyFill="1" applyBorder="1" applyAlignment="1" applyProtection="1">
      <alignment horizontal="center" vertical="center"/>
    </xf>
    <xf numFmtId="3" fontId="12" fillId="0" borderId="21" xfId="0" applyNumberFormat="1" applyFont="1" applyFill="1" applyBorder="1" applyAlignment="1" applyProtection="1">
      <alignment vertical="center"/>
    </xf>
    <xf numFmtId="0" fontId="12" fillId="0" borderId="9" xfId="0" applyFont="1" applyFill="1" applyBorder="1" applyAlignment="1" applyProtection="1">
      <alignment horizontal="right" vertical="center"/>
    </xf>
    <xf numFmtId="0" fontId="12" fillId="0" borderId="18" xfId="0" applyFont="1" applyFill="1" applyBorder="1" applyAlignment="1" applyProtection="1">
      <alignment vertical="center"/>
    </xf>
    <xf numFmtId="0" fontId="12" fillId="0" borderId="26"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2" xfId="0" applyFont="1" applyFill="1" applyBorder="1" applyAlignment="1" applyProtection="1">
      <alignment horizontal="left" vertical="center"/>
    </xf>
    <xf numFmtId="0" fontId="0" fillId="4" borderId="1" xfId="0" applyFill="1" applyBorder="1" applyAlignment="1">
      <alignment vertical="center" wrapText="1"/>
    </xf>
    <xf numFmtId="0" fontId="0" fillId="5" borderId="1" xfId="0" applyFill="1" applyBorder="1" applyAlignment="1">
      <alignment horizontal="center" vertical="center"/>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0" fillId="5" borderId="2"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vertical="center"/>
    </xf>
    <xf numFmtId="0" fontId="0" fillId="5" borderId="16" xfId="0" applyFill="1" applyBorder="1" applyAlignment="1">
      <alignment horizontal="left" vertical="center"/>
    </xf>
    <xf numFmtId="0" fontId="0" fillId="5" borderId="18" xfId="0" applyFill="1" applyBorder="1" applyAlignment="1">
      <alignment horizontal="left" vertical="center"/>
    </xf>
    <xf numFmtId="0" fontId="0" fillId="5" borderId="15" xfId="0" applyFill="1" applyBorder="1" applyAlignment="1">
      <alignment horizontal="left" vertical="center"/>
    </xf>
    <xf numFmtId="0" fontId="0" fillId="5" borderId="20" xfId="0" applyFill="1" applyBorder="1" applyAlignment="1">
      <alignment horizontal="left" vertical="center"/>
    </xf>
    <xf numFmtId="0" fontId="0" fillId="5" borderId="3" xfId="0" applyFill="1" applyBorder="1" applyAlignment="1">
      <alignment horizontal="center" vertical="center"/>
    </xf>
    <xf numFmtId="0" fontId="0" fillId="5" borderId="5" xfId="0" applyFill="1" applyBorder="1" applyAlignment="1">
      <alignment horizontal="center" vertical="center"/>
    </xf>
    <xf numFmtId="181" fontId="0" fillId="4" borderId="3" xfId="0" applyNumberFormat="1" applyFill="1" applyBorder="1" applyAlignment="1">
      <alignment vertical="center"/>
    </xf>
    <xf numFmtId="181" fontId="0" fillId="4" borderId="5" xfId="0" applyNumberFormat="1" applyFill="1" applyBorder="1" applyAlignment="1">
      <alignment vertical="center"/>
    </xf>
    <xf numFmtId="0" fontId="0" fillId="2" borderId="16" xfId="0" applyFill="1" applyBorder="1" applyAlignment="1">
      <alignment horizontal="left" vertical="center" wrapText="1"/>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0" fillId="2" borderId="20" xfId="0" applyFill="1" applyBorder="1" applyAlignment="1">
      <alignment horizontal="left" vertical="center" wrapText="1"/>
    </xf>
    <xf numFmtId="0" fontId="0" fillId="2" borderId="25" xfId="0" applyFill="1" applyBorder="1" applyAlignment="1">
      <alignment horizontal="left" vertical="center" wrapText="1"/>
    </xf>
    <xf numFmtId="0" fontId="82" fillId="5" borderId="16" xfId="0" applyFont="1"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6" xfId="0" applyFill="1" applyBorder="1" applyAlignment="1">
      <alignment horizontal="left" vertical="center" wrapText="1"/>
    </xf>
    <xf numFmtId="0" fontId="0" fillId="5" borderId="18" xfId="0" applyFill="1" applyBorder="1" applyAlignment="1">
      <alignment horizontal="left" vertical="center" wrapText="1"/>
    </xf>
    <xf numFmtId="0" fontId="0" fillId="5" borderId="17" xfId="0" applyFill="1" applyBorder="1" applyAlignment="1">
      <alignment horizontal="left" vertical="center" wrapText="1"/>
    </xf>
    <xf numFmtId="0" fontId="82" fillId="5" borderId="16" xfId="0" applyFont="1"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82" fillId="5" borderId="15"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82" fillId="5" borderId="16" xfId="0" applyFont="1" applyFill="1" applyBorder="1" applyAlignment="1">
      <alignment vertical="center" wrapText="1"/>
    </xf>
    <xf numFmtId="0" fontId="0" fillId="5" borderId="18" xfId="0" applyFill="1" applyBorder="1" applyAlignment="1">
      <alignment vertical="center" wrapText="1"/>
    </xf>
    <xf numFmtId="0" fontId="0" fillId="5" borderId="17" xfId="0" applyFill="1" applyBorder="1" applyAlignment="1">
      <alignment vertical="center" wrapText="1"/>
    </xf>
    <xf numFmtId="0" fontId="82" fillId="5" borderId="15" xfId="0" applyFont="1" applyFill="1" applyBorder="1" applyAlignment="1">
      <alignment vertical="center" wrapText="1"/>
    </xf>
    <xf numFmtId="0" fontId="0" fillId="5" borderId="20" xfId="0" applyFill="1" applyBorder="1" applyAlignment="1">
      <alignment vertical="center" wrapText="1"/>
    </xf>
    <xf numFmtId="0" fontId="0" fillId="5" borderId="25" xfId="0" applyFill="1" applyBorder="1" applyAlignment="1">
      <alignment vertical="center" wrapText="1"/>
    </xf>
    <xf numFmtId="0" fontId="0" fillId="5" borderId="17" xfId="0" applyFill="1" applyBorder="1" applyAlignment="1">
      <alignment horizontal="left" vertical="center"/>
    </xf>
    <xf numFmtId="0" fontId="0" fillId="5" borderId="25" xfId="0" applyFill="1" applyBorder="1" applyAlignment="1">
      <alignment horizontal="left" vertical="center"/>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82" fillId="5" borderId="16" xfId="0" applyFont="1" applyFill="1" applyBorder="1" applyAlignment="1">
      <alignment vertical="center"/>
    </xf>
    <xf numFmtId="0" fontId="0" fillId="5" borderId="18" xfId="0" applyFill="1" applyBorder="1" applyAlignment="1">
      <alignment vertical="center"/>
    </xf>
    <xf numFmtId="0" fontId="0" fillId="5" borderId="17" xfId="0" applyFill="1" applyBorder="1" applyAlignment="1">
      <alignment vertical="center"/>
    </xf>
    <xf numFmtId="0" fontId="82" fillId="5" borderId="16" xfId="0" applyFont="1" applyFill="1" applyBorder="1" applyAlignment="1">
      <alignment horizontal="left" vertical="center" wrapText="1"/>
    </xf>
    <xf numFmtId="0" fontId="82" fillId="5" borderId="15" xfId="0" applyFont="1" applyFill="1" applyBorder="1" applyAlignment="1">
      <alignment horizontal="left" vertical="center" wrapText="1"/>
    </xf>
    <xf numFmtId="0" fontId="0" fillId="5" borderId="20" xfId="0" applyFill="1" applyBorder="1" applyAlignment="1">
      <alignment horizontal="left" vertical="center" wrapText="1"/>
    </xf>
    <xf numFmtId="0" fontId="0" fillId="5" borderId="25" xfId="0" applyFill="1" applyBorder="1" applyAlignment="1">
      <alignment horizontal="left" vertical="center" wrapText="1"/>
    </xf>
    <xf numFmtId="0" fontId="0" fillId="2" borderId="0" xfId="0" applyFill="1" applyBorder="1" applyAlignment="1">
      <alignment horizontal="left" vertical="center" wrapText="1"/>
    </xf>
    <xf numFmtId="0" fontId="44" fillId="5" borderId="0" xfId="0" applyFont="1" applyFill="1" applyBorder="1" applyAlignment="1" applyProtection="1">
      <alignment horizontal="left" vertical="center" wrapText="1" indent="1"/>
    </xf>
    <xf numFmtId="0" fontId="14" fillId="5" borderId="0" xfId="0" applyFont="1" applyFill="1" applyBorder="1" applyAlignment="1" applyProtection="1">
      <alignment horizontal="left" vertical="center" wrapText="1" indent="1"/>
    </xf>
    <xf numFmtId="0" fontId="43" fillId="30" borderId="4" xfId="0" applyFont="1" applyFill="1" applyBorder="1" applyAlignment="1" applyProtection="1">
      <alignment horizontal="center" vertical="center"/>
    </xf>
    <xf numFmtId="0" fontId="43" fillId="30" borderId="9" xfId="0" applyFont="1" applyFill="1" applyBorder="1" applyAlignment="1" applyProtection="1">
      <alignment horizontal="center" vertical="center"/>
    </xf>
    <xf numFmtId="0" fontId="43" fillId="30" borderId="2" xfId="0" applyFont="1" applyFill="1" applyBorder="1" applyAlignment="1" applyProtection="1">
      <alignment horizontal="center" vertical="center"/>
    </xf>
    <xf numFmtId="0" fontId="42" fillId="0" borderId="0" xfId="0" applyFont="1" applyBorder="1" applyAlignment="1" applyProtection="1">
      <alignment horizontal="left" vertical="center"/>
    </xf>
    <xf numFmtId="0" fontId="44" fillId="30" borderId="4" xfId="0" applyFont="1" applyFill="1" applyBorder="1" applyAlignment="1" applyProtection="1">
      <alignment horizontal="center" vertical="center" wrapText="1"/>
    </xf>
    <xf numFmtId="0" fontId="44" fillId="30" borderId="2" xfId="0" applyFont="1" applyFill="1" applyBorder="1" applyAlignment="1" applyProtection="1">
      <alignment horizontal="center" vertical="center" wrapText="1"/>
    </xf>
    <xf numFmtId="0" fontId="44" fillId="4" borderId="15" xfId="0" applyFont="1" applyFill="1" applyBorder="1" applyAlignment="1" applyProtection="1">
      <alignment horizontal="left" vertical="center" wrapText="1"/>
      <protection locked="0"/>
    </xf>
    <xf numFmtId="0" fontId="44" fillId="4" borderId="2" xfId="0" applyFont="1" applyFill="1" applyBorder="1" applyAlignment="1" applyProtection="1">
      <alignment horizontal="left" vertical="center" wrapText="1"/>
      <protection locked="0"/>
    </xf>
    <xf numFmtId="0" fontId="44" fillId="4" borderId="4" xfId="0" applyFont="1" applyFill="1" applyBorder="1" applyAlignment="1" applyProtection="1">
      <alignment horizontal="left" vertical="center" wrapText="1"/>
      <protection locked="0"/>
    </xf>
    <xf numFmtId="0" fontId="14" fillId="4" borderId="4" xfId="0" applyFont="1" applyFill="1" applyBorder="1" applyAlignment="1" applyProtection="1">
      <alignment horizontal="left" vertical="center" wrapText="1"/>
      <protection locked="0"/>
    </xf>
    <xf numFmtId="0" fontId="14" fillId="4" borderId="2" xfId="0" applyFont="1" applyFill="1" applyBorder="1" applyAlignment="1" applyProtection="1">
      <alignment horizontal="left" vertical="center" wrapText="1"/>
      <protection locked="0"/>
    </xf>
    <xf numFmtId="0" fontId="50" fillId="31" borderId="54" xfId="0" applyFont="1" applyFill="1" applyBorder="1" applyAlignment="1">
      <alignment horizontal="left" vertical="center" wrapText="1"/>
    </xf>
    <xf numFmtId="0" fontId="50" fillId="4" borderId="55" xfId="0" applyFont="1" applyFill="1" applyBorder="1" applyAlignment="1">
      <alignment horizontal="left" vertical="center" wrapText="1"/>
    </xf>
    <xf numFmtId="0" fontId="50" fillId="5" borderId="60" xfId="0" applyFont="1" applyFill="1" applyBorder="1" applyAlignment="1">
      <alignment horizontal="left" vertical="top" wrapText="1"/>
    </xf>
    <xf numFmtId="0" fontId="50" fillId="5" borderId="56" xfId="0" applyFont="1" applyFill="1" applyBorder="1" applyAlignment="1">
      <alignment horizontal="left" vertical="top" wrapText="1"/>
    </xf>
    <xf numFmtId="0" fontId="50" fillId="5" borderId="57" xfId="0" applyFont="1" applyFill="1" applyBorder="1" applyAlignment="1">
      <alignment horizontal="left" vertical="top" wrapText="1"/>
    </xf>
    <xf numFmtId="0" fontId="50" fillId="5" borderId="59" xfId="0" applyFont="1" applyFill="1" applyBorder="1" applyAlignment="1">
      <alignment horizontal="left" vertical="top" wrapText="1"/>
    </xf>
    <xf numFmtId="0" fontId="50" fillId="5" borderId="54" xfId="0" applyFont="1" applyFill="1" applyBorder="1" applyAlignment="1">
      <alignment horizontal="left" vertical="top" wrapText="1"/>
    </xf>
    <xf numFmtId="0" fontId="50" fillId="5" borderId="55" xfId="0" applyFont="1" applyFill="1" applyBorder="1" applyAlignment="1">
      <alignment horizontal="left" vertical="top" wrapText="1"/>
    </xf>
    <xf numFmtId="0" fontId="52" fillId="0" borderId="3" xfId="0" applyFont="1" applyBorder="1" applyAlignment="1">
      <alignment horizontal="left" vertical="top" wrapText="1"/>
    </xf>
    <xf numFmtId="0" fontId="52" fillId="0" borderId="6" xfId="0" applyFont="1" applyBorder="1" applyAlignment="1">
      <alignment horizontal="left" vertical="top" wrapText="1"/>
    </xf>
    <xf numFmtId="0" fontId="52" fillId="0" borderId="5" xfId="0" applyFont="1" applyBorder="1" applyAlignment="1">
      <alignment horizontal="left" vertical="top" wrapText="1"/>
    </xf>
    <xf numFmtId="0" fontId="50" fillId="5" borderId="15" xfId="0" applyFont="1" applyFill="1" applyBorder="1" applyAlignment="1">
      <alignment horizontal="left" vertical="top" wrapText="1"/>
    </xf>
    <xf numFmtId="0" fontId="50" fillId="5" borderId="25" xfId="0" applyFont="1" applyFill="1" applyBorder="1" applyAlignment="1">
      <alignment horizontal="left" vertical="top" wrapText="1"/>
    </xf>
    <xf numFmtId="0" fontId="50" fillId="0" borderId="6" xfId="0" applyFont="1" applyBorder="1" applyAlignment="1">
      <alignment horizontal="center" vertical="center" textRotation="255" wrapText="1"/>
    </xf>
    <xf numFmtId="0" fontId="50" fillId="0" borderId="5" xfId="0" applyFont="1" applyBorder="1" applyAlignment="1">
      <alignment horizontal="center" vertical="center" textRotation="255" wrapText="1"/>
    </xf>
    <xf numFmtId="0" fontId="85" fillId="5" borderId="3" xfId="0" applyFont="1" applyFill="1" applyBorder="1" applyAlignment="1">
      <alignment horizontal="center" vertical="center" wrapText="1"/>
    </xf>
    <xf numFmtId="0" fontId="85" fillId="5" borderId="6" xfId="0" applyFont="1" applyFill="1" applyBorder="1" applyAlignment="1">
      <alignment horizontal="center" vertical="center" wrapText="1"/>
    </xf>
    <xf numFmtId="0" fontId="85" fillId="5" borderId="5" xfId="0" applyFont="1" applyFill="1" applyBorder="1" applyAlignment="1">
      <alignment horizontal="center" vertical="center" wrapText="1"/>
    </xf>
    <xf numFmtId="0" fontId="50" fillId="5" borderId="44" xfId="0" applyFont="1" applyFill="1" applyBorder="1" applyAlignment="1">
      <alignment horizontal="left" vertical="center" wrapText="1"/>
    </xf>
    <xf numFmtId="0" fontId="50" fillId="5" borderId="45" xfId="0" applyFont="1" applyFill="1" applyBorder="1" applyAlignment="1">
      <alignment horizontal="left" vertical="center" wrapText="1"/>
    </xf>
    <xf numFmtId="0" fontId="50" fillId="0" borderId="16" xfId="0" applyFont="1" applyFill="1" applyBorder="1" applyAlignment="1">
      <alignment horizontal="left" vertical="center" wrapText="1"/>
    </xf>
    <xf numFmtId="0" fontId="51" fillId="4" borderId="17" xfId="0" applyFont="1" applyFill="1" applyBorder="1" applyAlignment="1">
      <alignment horizontal="left" vertical="center" wrapText="1"/>
    </xf>
    <xf numFmtId="0" fontId="50" fillId="31" borderId="60" xfId="0" applyFont="1" applyFill="1" applyBorder="1" applyAlignment="1">
      <alignment horizontal="left" vertical="center" wrapText="1"/>
    </xf>
    <xf numFmtId="0" fontId="51" fillId="4" borderId="56" xfId="0" applyFont="1" applyFill="1" applyBorder="1" applyAlignment="1">
      <alignment horizontal="left" vertical="center" wrapText="1"/>
    </xf>
    <xf numFmtId="0" fontId="50" fillId="5" borderId="46" xfId="0" applyFont="1" applyFill="1" applyBorder="1" applyAlignment="1">
      <alignment horizontal="left" vertical="top" wrapText="1"/>
    </xf>
    <xf numFmtId="0" fontId="50" fillId="5" borderId="47" xfId="0" applyFont="1" applyFill="1" applyBorder="1" applyAlignment="1">
      <alignment horizontal="left" vertical="top" wrapText="1"/>
    </xf>
    <xf numFmtId="0" fontId="50" fillId="31" borderId="15" xfId="0" applyFont="1" applyFill="1" applyBorder="1" applyAlignment="1">
      <alignment horizontal="left" vertical="center" wrapText="1"/>
    </xf>
    <xf numFmtId="0" fontId="51" fillId="4" borderId="25" xfId="0" applyFont="1" applyFill="1" applyBorder="1" applyAlignment="1">
      <alignment horizontal="left" vertical="center" wrapText="1"/>
    </xf>
    <xf numFmtId="0" fontId="53" fillId="5" borderId="57" xfId="0" applyFont="1" applyFill="1" applyBorder="1" applyAlignment="1">
      <alignment horizontal="left" vertical="center" wrapText="1"/>
    </xf>
    <xf numFmtId="0" fontId="53" fillId="5" borderId="59" xfId="0" applyFont="1" applyFill="1" applyBorder="1" applyAlignment="1">
      <alignment horizontal="left" vertical="center" wrapText="1"/>
    </xf>
    <xf numFmtId="0" fontId="54" fillId="5" borderId="47" xfId="0" applyFont="1" applyFill="1" applyBorder="1" applyAlignment="1">
      <alignment horizontal="left" vertical="top" wrapText="1"/>
    </xf>
    <xf numFmtId="0" fontId="53" fillId="5" borderId="44" xfId="0" applyFont="1" applyFill="1" applyBorder="1" applyAlignment="1">
      <alignment horizontal="left" vertical="center" wrapText="1"/>
    </xf>
    <xf numFmtId="0" fontId="53" fillId="5" borderId="45" xfId="0" applyFont="1" applyFill="1" applyBorder="1" applyAlignment="1">
      <alignment horizontal="left" vertical="center" wrapText="1"/>
    </xf>
    <xf numFmtId="0" fontId="50" fillId="31" borderId="57" xfId="0" applyFont="1" applyFill="1" applyBorder="1" applyAlignment="1">
      <alignment horizontal="left" vertical="center" wrapText="1"/>
    </xf>
    <xf numFmtId="0" fontId="50" fillId="4" borderId="59" xfId="0" applyFont="1" applyFill="1" applyBorder="1" applyAlignment="1">
      <alignment horizontal="left" vertical="center" wrapText="1"/>
    </xf>
    <xf numFmtId="0" fontId="50" fillId="0" borderId="3" xfId="0" applyFont="1" applyBorder="1" applyAlignment="1">
      <alignment horizontal="center" vertical="center" textRotation="255" wrapText="1"/>
    </xf>
    <xf numFmtId="0" fontId="50" fillId="5" borderId="16" xfId="0" applyFont="1" applyFill="1" applyBorder="1" applyAlignment="1">
      <alignment horizontal="left" vertical="center" wrapText="1"/>
    </xf>
    <xf numFmtId="0" fontId="50" fillId="5" borderId="17" xfId="0" applyFont="1" applyFill="1" applyBorder="1" applyAlignment="1">
      <alignment horizontal="left" vertical="center" wrapText="1"/>
    </xf>
    <xf numFmtId="0" fontId="50" fillId="5" borderId="15" xfId="0" applyFont="1" applyFill="1" applyBorder="1" applyAlignment="1">
      <alignment horizontal="left" vertical="center" wrapText="1"/>
    </xf>
    <xf numFmtId="0" fontId="50" fillId="5" borderId="25" xfId="0" applyFont="1" applyFill="1" applyBorder="1" applyAlignment="1">
      <alignment horizontal="left" vertical="center" wrapText="1"/>
    </xf>
    <xf numFmtId="0" fontId="50" fillId="5" borderId="49" xfId="0" applyFont="1" applyFill="1" applyBorder="1" applyAlignment="1">
      <alignment horizontal="left" vertical="center" wrapText="1"/>
    </xf>
    <xf numFmtId="0" fontId="50" fillId="5" borderId="50" xfId="0" applyFont="1" applyFill="1" applyBorder="1" applyAlignment="1">
      <alignment horizontal="left" vertical="center" wrapText="1"/>
    </xf>
    <xf numFmtId="0" fontId="85" fillId="5" borderId="51" xfId="0" applyFont="1" applyFill="1" applyBorder="1" applyAlignment="1">
      <alignment horizontal="center" vertical="center" wrapText="1"/>
    </xf>
    <xf numFmtId="0" fontId="46" fillId="0" borderId="1" xfId="0" applyFont="1" applyBorder="1" applyAlignment="1">
      <alignment horizontal="center" vertical="center" wrapText="1"/>
    </xf>
    <xf numFmtId="0" fontId="84" fillId="4" borderId="1" xfId="0" applyFont="1" applyFill="1" applyBorder="1" applyAlignment="1">
      <alignment horizontal="center" vertical="center" wrapText="1"/>
    </xf>
    <xf numFmtId="0" fontId="46" fillId="31"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8" fillId="31" borderId="4" xfId="0" applyFont="1" applyFill="1" applyBorder="1" applyAlignment="1">
      <alignment horizontal="left" vertical="center" wrapText="1"/>
    </xf>
    <xf numFmtId="0" fontId="48" fillId="4" borderId="9" xfId="0" applyFont="1" applyFill="1" applyBorder="1" applyAlignment="1">
      <alignment horizontal="left" vertical="center" wrapText="1"/>
    </xf>
    <xf numFmtId="0" fontId="48" fillId="31" borderId="9" xfId="0" applyFont="1" applyFill="1" applyBorder="1" applyAlignment="1">
      <alignment horizontal="left" vertical="center" wrapText="1"/>
    </xf>
    <xf numFmtId="0" fontId="48" fillId="31" borderId="2" xfId="0" applyFont="1" applyFill="1" applyBorder="1" applyAlignment="1">
      <alignment horizontal="left" vertical="center" wrapText="1"/>
    </xf>
    <xf numFmtId="0" fontId="50" fillId="5" borderId="4" xfId="0" applyFont="1" applyFill="1" applyBorder="1" applyAlignment="1">
      <alignment horizontal="center" vertical="center" wrapText="1"/>
    </xf>
    <xf numFmtId="0" fontId="50" fillId="5" borderId="2" xfId="0" applyFont="1" applyFill="1" applyBorder="1" applyAlignment="1">
      <alignment horizontal="center" vertical="center" wrapText="1"/>
    </xf>
    <xf numFmtId="0" fontId="50" fillId="31" borderId="4"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0" fillId="5" borderId="8" xfId="0" applyFont="1" applyFill="1" applyBorder="1" applyAlignment="1">
      <alignment horizontal="left" vertical="top" wrapText="1"/>
    </xf>
    <xf numFmtId="0" fontId="50" fillId="5" borderId="10" xfId="0" applyFont="1" applyFill="1" applyBorder="1" applyAlignment="1">
      <alignment horizontal="left" vertical="top" wrapText="1"/>
    </xf>
    <xf numFmtId="0" fontId="45" fillId="0" borderId="0" xfId="0" applyFont="1" applyBorder="1" applyAlignment="1">
      <alignment horizontal="center" vertical="center"/>
    </xf>
    <xf numFmtId="0" fontId="4" fillId="0" borderId="0" xfId="0" applyFont="1" applyBorder="1" applyAlignment="1">
      <alignment horizontal="left" vertical="center" wrapText="1"/>
    </xf>
  </cellXfs>
  <cellStyles count="66">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Normal 2" xfId="63"/>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ハイパーリンク 2" xfId="52"/>
    <cellStyle name="メモ 2" xfId="31"/>
    <cellStyle name="リンク セル 2" xfId="32"/>
    <cellStyle name="悪い 2" xfId="33"/>
    <cellStyle name="計算 2" xfId="34"/>
    <cellStyle name="警告文 2" xfId="35"/>
    <cellStyle name="桁区切り 2" xfId="1"/>
    <cellStyle name="桁区切り 2 2" xfId="56"/>
    <cellStyle name="桁区切り 2 3" xfId="55"/>
    <cellStyle name="桁区切り 3" xfId="57"/>
    <cellStyle name="桁区切り 4" xfId="58"/>
    <cellStyle name="見出し 1 2" xfId="36"/>
    <cellStyle name="見出し 2 2" xfId="37"/>
    <cellStyle name="見出し 3 2" xfId="38"/>
    <cellStyle name="見出し 4 2" xfId="39"/>
    <cellStyle name="集計 2" xfId="40"/>
    <cellStyle name="出力 2" xfId="41"/>
    <cellStyle name="説明文 2" xfId="42"/>
    <cellStyle name="通貨 2" xfId="64"/>
    <cellStyle name="入力 2" xfId="43"/>
    <cellStyle name="標準" xfId="0" builtinId="0"/>
    <cellStyle name="標準 2" xfId="44"/>
    <cellStyle name="標準 2 2" xfId="2"/>
    <cellStyle name="標準 2 2 2" xfId="54"/>
    <cellStyle name="標準 2 2 3" xfId="53"/>
    <cellStyle name="標準 2 3" xfId="50"/>
    <cellStyle name="標準 2 4" xfId="62"/>
    <cellStyle name="標準 3" xfId="45"/>
    <cellStyle name="標準 3 2" xfId="65"/>
    <cellStyle name="標準 4" xfId="46"/>
    <cellStyle name="標準 4 2" xfId="59"/>
    <cellStyle name="標準 5" xfId="47"/>
    <cellStyle name="標準 6" xfId="48"/>
    <cellStyle name="標準 7" xfId="51"/>
    <cellStyle name="標準 8" xfId="60"/>
    <cellStyle name="標準 9" xfId="61"/>
    <cellStyle name="標準_③-２加算様式（就労）" xfId="3"/>
    <cellStyle name="良い 2" xfId="49"/>
  </cellStyles>
  <dxfs count="14">
    <dxf>
      <fill>
        <patternFill>
          <bgColor rgb="FFFFFF00"/>
        </patternFill>
      </fill>
    </dxf>
    <dxf>
      <fill>
        <patternFill>
          <bgColor rgb="FFFFFF00"/>
        </patternFill>
      </fill>
    </dxf>
    <dxf>
      <font>
        <color theme="0"/>
      </font>
    </dxf>
    <dxf>
      <fill>
        <patternFill>
          <bgColor rgb="FFFFFF00"/>
        </patternFill>
      </fill>
    </dxf>
    <dxf>
      <fill>
        <patternFill>
          <bgColor rgb="FFCCFFCC"/>
        </patternFill>
      </fill>
    </dxf>
    <dxf>
      <fill>
        <patternFill>
          <bgColor rgb="FFFFA3A3"/>
        </patternFill>
      </fill>
    </dxf>
    <dxf>
      <fill>
        <patternFill>
          <bgColor rgb="FFFFA3A3"/>
        </patternFill>
      </fill>
    </dxf>
    <dxf>
      <fill>
        <patternFill>
          <bgColor rgb="FFFFA3A3"/>
        </patternFill>
      </fill>
    </dxf>
    <dxf>
      <font>
        <color theme="0"/>
      </font>
    </dxf>
    <dxf>
      <fill>
        <patternFill>
          <bgColor rgb="FFFFFF00"/>
        </patternFill>
      </fill>
    </dxf>
    <dxf>
      <fill>
        <patternFill>
          <bgColor rgb="FFFFA3A3"/>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FFDD"/>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3" name="右中かっこ 2"/>
        <xdr:cNvSpPr/>
      </xdr:nvSpPr>
      <xdr:spPr>
        <a:xfrm>
          <a:off x="8266796" y="6620572"/>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10582</xdr:colOff>
      <xdr:row>4</xdr:row>
      <xdr:rowOff>10582</xdr:rowOff>
    </xdr:from>
    <xdr:to>
      <xdr:col>3</xdr:col>
      <xdr:colOff>190582</xdr:colOff>
      <xdr:row>5</xdr:row>
      <xdr:rowOff>82</xdr:rowOff>
    </xdr:to>
    <xdr:sp macro="" textlink="">
      <xdr:nvSpPr>
        <xdr:cNvPr id="2" name="太陽 1"/>
        <xdr:cNvSpPr/>
      </xdr:nvSpPr>
      <xdr:spPr>
        <a:xfrm>
          <a:off x="629707" y="391582"/>
          <a:ext cx="180000" cy="180000"/>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67060</xdr:colOff>
      <xdr:row>4</xdr:row>
      <xdr:rowOff>31238</xdr:rowOff>
    </xdr:from>
    <xdr:to>
      <xdr:col>9</xdr:col>
      <xdr:colOff>139060</xdr:colOff>
      <xdr:row>4</xdr:row>
      <xdr:rowOff>175238</xdr:rowOff>
    </xdr:to>
    <xdr:sp macro="" textlink="">
      <xdr:nvSpPr>
        <xdr:cNvPr id="3" name="月 2"/>
        <xdr:cNvSpPr/>
      </xdr:nvSpPr>
      <xdr:spPr>
        <a:xfrm rot="13320000">
          <a:off x="2895985" y="412238"/>
          <a:ext cx="72000" cy="1440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267679</xdr:colOff>
      <xdr:row>22</xdr:row>
      <xdr:rowOff>23653</xdr:rowOff>
    </xdr:from>
    <xdr:to>
      <xdr:col>7</xdr:col>
      <xdr:colOff>375890</xdr:colOff>
      <xdr:row>22</xdr:row>
      <xdr:rowOff>139714</xdr:rowOff>
    </xdr:to>
    <xdr:sp macro="" textlink="">
      <xdr:nvSpPr>
        <xdr:cNvPr id="2" name="太陽 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 name="月 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 name="太陽 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5" name="月 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6" name="太陽 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7" name="月 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8" name="太陽 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 name="月 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0" name="太陽 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1" name="月 1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2" name="太陽 1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3" name="月 1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 name="太陽 1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5" name="月 1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6" name="太陽 1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7" name="月 1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8" name="太陽 1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 name="月 1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0" name="太陽 1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1" name="月 2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2" name="太陽 2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3" name="月 2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 name="太陽 2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5" name="月 2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6" name="太陽 2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7" name="月 2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8" name="太陽 2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 name="月 2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0" name="太陽 2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1" name="月 3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2" name="太陽 3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 name="月 3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 name="太陽 3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5" name="月 3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6" name="太陽 3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7" name="月 3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8" name="太陽 3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 name="月 3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0" name="太陽 3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1" name="月 4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2" name="太陽 4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 name="月 4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 name="太陽 4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5" name="月 4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6" name="太陽 4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7" name="月 4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8" name="太陽 4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9" name="月 4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50" name="太陽 4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51" name="月 5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2" name="太陽 5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3" name="月 5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54" name="太陽 5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55" name="月 5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56" name="太陽 5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57" name="月 5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58" name="太陽 5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59" name="月 5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60" name="太陽 5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61" name="月 6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62" name="太陽 6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63" name="月 6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64" name="太陽 6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65" name="月 6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66" name="太陽 6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67" name="月 6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68" name="太陽 6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69" name="月 6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70" name="太陽 6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71" name="月 7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72" name="太陽 7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73" name="月 7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4" name="太陽 7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5" name="月 7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76" name="太陽 7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77" name="月 7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78" name="太陽 7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79" name="月 7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80" name="太陽 7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81" name="月 8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82" name="太陽 8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83" name="月 8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84" name="太陽 8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85" name="月 8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86" name="太陽 8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87" name="月 8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88" name="太陽 8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89" name="月 8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90" name="太陽 8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91" name="月 9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92" name="太陽 9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93" name="月 9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94" name="太陽 9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95" name="月 9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6" name="太陽 9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7" name="月 9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98" name="太陽 9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99" name="月 9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00" name="太陽 9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01" name="月 10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02" name="太陽 10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03" name="月 10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04" name="太陽 10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05" name="月 10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06" name="太陽 10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07" name="月 10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08" name="太陽 10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09" name="月 10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10" name="太陽 10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11" name="月 11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12" name="太陽 11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13" name="月 11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14" name="太陽 11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15" name="月 11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16" name="太陽 11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17" name="月 11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18" name="太陽 11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19" name="月 11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20" name="太陽 11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21" name="月 12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22" name="太陽 12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23" name="月 12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24" name="太陽 12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25" name="月 12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26" name="太陽 12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27" name="月 12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28" name="太陽 12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29" name="月 12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30" name="太陽 12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31" name="月 13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32" name="太陽 13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33" name="月 13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34" name="太陽 13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35" name="月 13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36" name="太陽 13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37" name="月 13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38" name="太陽 13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39" name="月 13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0" name="太陽 13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1" name="月 14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42" name="太陽 14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43" name="月 14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44" name="太陽 14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45" name="月 14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46" name="太陽 14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47" name="月 14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48" name="太陽 14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49" name="月 14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50" name="太陽 14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51" name="月 15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52" name="太陽 15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53" name="月 15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54" name="太陽 15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55" name="月 15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156" name="太陽 15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157" name="月 15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158" name="太陽 15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159" name="月 15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160" name="太陽 15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161" name="月 16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2" name="太陽 16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3" name="月 16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164" name="太陽 16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165" name="月 16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166" name="太陽 16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167" name="月 16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168" name="太陽 16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169" name="月 16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170" name="太陽 16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171" name="月 17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172" name="太陽 17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173" name="月 17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174" name="太陽 17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175" name="月 17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176" name="太陽 17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177" name="月 17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178" name="太陽 17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179" name="月 17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180" name="太陽 17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181" name="月 18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182" name="太陽 18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183" name="月 18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4" name="太陽 18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5" name="月 18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186" name="太陽 18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187" name="月 18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188" name="太陽 18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189" name="月 18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190" name="太陽 18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191" name="月 19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192" name="太陽 19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193" name="月 19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194" name="太陽 19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195" name="月 19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196" name="太陽 19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197" name="月 19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198" name="太陽 19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199" name="月 19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00" name="太陽 19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01" name="月 20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02" name="太陽 20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03" name="月 20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04" name="太陽 20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05" name="月 20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6" name="太陽 20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7" name="月 20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08" name="太陽 20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09" name="月 20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10" name="太陽 20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11" name="月 21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12" name="太陽 21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13" name="月 21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14" name="太陽 21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15" name="月 21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16" name="太陽 21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17" name="月 21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18" name="太陽 21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19" name="月 21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20" name="太陽 21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21" name="月 22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22" name="太陽 22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23" name="月 22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24" name="太陽 22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25" name="月 22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26" name="太陽 22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27" name="月 22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28" name="太陽 22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29" name="月 22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30" name="太陽 22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31" name="月 23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32" name="太陽 23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33" name="月 23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34" name="太陽 23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35" name="月 23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36" name="太陽 23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37" name="月 23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38" name="太陽 23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39" name="月 23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40" name="太陽 23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41" name="月 24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42" name="太陽 24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43" name="月 24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44" name="太陽 24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45" name="月 24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46" name="太陽 24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47" name="月 24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48" name="太陽 24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49" name="月 24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0" name="太陽 24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1" name="月 25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52" name="太陽 25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53" name="月 25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54" name="太陽 25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55" name="月 25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256" name="太陽 25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257" name="月 25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258" name="太陽 25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259" name="月 25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260" name="太陽 25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261" name="月 26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262" name="太陽 26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263" name="月 26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264" name="太陽 26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265" name="月 26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266" name="太陽 265"/>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267" name="月 266"/>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268" name="太陽 267"/>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269" name="月 268"/>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270" name="太陽 269"/>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271" name="月 270"/>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2" name="太陽 27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3" name="月 27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274" name="太陽 27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275" name="月 27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276" name="太陽 275"/>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277" name="月 276"/>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278" name="太陽 277"/>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279" name="月 278"/>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280" name="太陽 279"/>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281" name="月 280"/>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282" name="太陽 281"/>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283" name="月 282"/>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284" name="太陽 283"/>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285" name="月 284"/>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286" name="太陽 285"/>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287" name="月 286"/>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288" name="太陽 287"/>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289" name="月 288"/>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290" name="太陽 289"/>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291" name="月 290"/>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292" name="太陽 291"/>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293" name="月 292"/>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4" name="太陽 29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5" name="月 29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296" name="太陽 29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297" name="月 29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298" name="太陽 297"/>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299" name="月 298"/>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00" name="太陽 299"/>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01" name="月 300"/>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02" name="太陽 301"/>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03" name="月 302"/>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04" name="太陽 303"/>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05" name="月 304"/>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06" name="太陽 305"/>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07" name="月 306"/>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08" name="太陽 307"/>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09" name="月 308"/>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10" name="太陽 309"/>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11" name="月 310"/>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12" name="太陽 311"/>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13" name="月 312"/>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14" name="太陽 313"/>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15" name="月 314"/>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6" name="太陽 31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7" name="月 31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18" name="太陽 31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19" name="月 31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20" name="太陽 319"/>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21" name="月 320"/>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22" name="太陽 321"/>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23" name="月 322"/>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24" name="太陽 323"/>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25" name="月 324"/>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26" name="太陽 325"/>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27" name="月 326"/>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28" name="太陽 327"/>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29" name="月 328"/>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30" name="太陽 329"/>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31" name="月 330"/>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32" name="太陽 331"/>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33" name="月 332"/>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34" name="太陽 333"/>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35" name="月 334"/>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36" name="太陽 335"/>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37" name="月 336"/>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38" name="太陽 33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39" name="月 33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40" name="太陽 33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41" name="月 34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42" name="太陽 341"/>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43" name="月 342"/>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44" name="太陽 343"/>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45" name="月 344"/>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46" name="太陽 345"/>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47" name="月 346"/>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48" name="太陽 347"/>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49" name="月 348"/>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50" name="太陽 349"/>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51" name="月 350"/>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52" name="太陽 351"/>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53" name="月 352"/>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54" name="太陽 353"/>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55" name="月 354"/>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356" name="太陽 355"/>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357" name="月 356"/>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358" name="太陽 357"/>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359" name="月 358"/>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0" name="太陽 35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1" name="月 36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362" name="太陽 361"/>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363" name="月 362"/>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364" name="太陽 363"/>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365" name="月 364"/>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366" name="太陽 365"/>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367" name="月 366"/>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368" name="太陽 367"/>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369" name="月 368"/>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370" name="太陽 369"/>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371" name="月 370"/>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372" name="太陽 371"/>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373" name="月 372"/>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374" name="太陽 373"/>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375" name="月 374"/>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376" name="太陽 375"/>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377" name="月 376"/>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378" name="太陽 377"/>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379" name="月 378"/>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380" name="太陽 379"/>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381" name="月 380"/>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2" name="太陽 38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3" name="月 38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384" name="太陽 383"/>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385" name="月 384"/>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386" name="太陽 385"/>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387" name="月 386"/>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388" name="太陽 387"/>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389" name="月 388"/>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390" name="太陽 389"/>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391" name="月 390"/>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392" name="太陽 391"/>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393" name="月 392"/>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394" name="太陽 393"/>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395" name="月 394"/>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396" name="太陽 395"/>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397" name="月 396"/>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398" name="太陽 397"/>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399" name="月 398"/>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00" name="太陽 399"/>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01" name="月 400"/>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02" name="太陽 401"/>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03" name="月 402"/>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4" name="太陽 403"/>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5" name="月 404"/>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06" name="太陽 405"/>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07" name="月 406"/>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08" name="太陽 407"/>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09" name="月 408"/>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10" name="太陽 409"/>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11" name="月 410"/>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12" name="太陽 411"/>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13" name="月 412"/>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14" name="太陽 413"/>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15" name="月 414"/>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16" name="太陽 415"/>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17" name="月 416"/>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18" name="太陽 417"/>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19" name="月 418"/>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20" name="太陽 419"/>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21" name="月 420"/>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22" name="太陽 421"/>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23" name="月 422"/>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24" name="太陽 423"/>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25" name="月 424"/>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6" name="太陽 425"/>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7" name="月 426"/>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28" name="太陽 427"/>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29" name="月 428"/>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30" name="太陽 429"/>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31" name="月 430"/>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32" name="太陽 431"/>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33" name="月 432"/>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34" name="太陽 433"/>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35" name="月 434"/>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36" name="太陽 435"/>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37" name="月 436"/>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38" name="太陽 437"/>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39" name="月 438"/>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40" name="太陽 439"/>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41" name="月 440"/>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22</xdr:row>
      <xdr:rowOff>23653</xdr:rowOff>
    </xdr:from>
    <xdr:to>
      <xdr:col>7</xdr:col>
      <xdr:colOff>375890</xdr:colOff>
      <xdr:row>22</xdr:row>
      <xdr:rowOff>139714</xdr:rowOff>
    </xdr:to>
    <xdr:sp macro="" textlink="">
      <xdr:nvSpPr>
        <xdr:cNvPr id="442" name="太陽 441"/>
        <xdr:cNvSpPr/>
      </xdr:nvSpPr>
      <xdr:spPr>
        <a:xfrm>
          <a:off x="4344379" y="4138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23</xdr:row>
      <xdr:rowOff>31493</xdr:rowOff>
    </xdr:from>
    <xdr:to>
      <xdr:col>7</xdr:col>
      <xdr:colOff>359597</xdr:colOff>
      <xdr:row>23</xdr:row>
      <xdr:rowOff>136893</xdr:rowOff>
    </xdr:to>
    <xdr:sp macro="" textlink="">
      <xdr:nvSpPr>
        <xdr:cNvPr id="443" name="月 442"/>
        <xdr:cNvSpPr/>
      </xdr:nvSpPr>
      <xdr:spPr>
        <a:xfrm rot="13320000">
          <a:off x="4383597" y="4298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25</xdr:row>
      <xdr:rowOff>23653</xdr:rowOff>
    </xdr:from>
    <xdr:to>
      <xdr:col>7</xdr:col>
      <xdr:colOff>375890</xdr:colOff>
      <xdr:row>25</xdr:row>
      <xdr:rowOff>139714</xdr:rowOff>
    </xdr:to>
    <xdr:sp macro="" textlink="">
      <xdr:nvSpPr>
        <xdr:cNvPr id="444" name="太陽 443"/>
        <xdr:cNvSpPr/>
      </xdr:nvSpPr>
      <xdr:spPr>
        <a:xfrm>
          <a:off x="4344379" y="4595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26</xdr:row>
      <xdr:rowOff>31493</xdr:rowOff>
    </xdr:from>
    <xdr:to>
      <xdr:col>7</xdr:col>
      <xdr:colOff>359597</xdr:colOff>
      <xdr:row>26</xdr:row>
      <xdr:rowOff>136893</xdr:rowOff>
    </xdr:to>
    <xdr:sp macro="" textlink="">
      <xdr:nvSpPr>
        <xdr:cNvPr id="445" name="月 444"/>
        <xdr:cNvSpPr/>
      </xdr:nvSpPr>
      <xdr:spPr>
        <a:xfrm rot="13320000">
          <a:off x="4383597" y="4755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28</xdr:row>
      <xdr:rowOff>23653</xdr:rowOff>
    </xdr:from>
    <xdr:to>
      <xdr:col>7</xdr:col>
      <xdr:colOff>375890</xdr:colOff>
      <xdr:row>28</xdr:row>
      <xdr:rowOff>139714</xdr:rowOff>
    </xdr:to>
    <xdr:sp macro="" textlink="">
      <xdr:nvSpPr>
        <xdr:cNvPr id="446" name="太陽 445"/>
        <xdr:cNvSpPr/>
      </xdr:nvSpPr>
      <xdr:spPr>
        <a:xfrm>
          <a:off x="4344379" y="5052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29</xdr:row>
      <xdr:rowOff>31493</xdr:rowOff>
    </xdr:from>
    <xdr:to>
      <xdr:col>7</xdr:col>
      <xdr:colOff>359597</xdr:colOff>
      <xdr:row>29</xdr:row>
      <xdr:rowOff>136893</xdr:rowOff>
    </xdr:to>
    <xdr:sp macro="" textlink="">
      <xdr:nvSpPr>
        <xdr:cNvPr id="447" name="月 446"/>
        <xdr:cNvSpPr/>
      </xdr:nvSpPr>
      <xdr:spPr>
        <a:xfrm rot="13320000">
          <a:off x="4383597" y="5213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48" name="太陽 447"/>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49" name="月 448"/>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31</xdr:row>
      <xdr:rowOff>23653</xdr:rowOff>
    </xdr:from>
    <xdr:to>
      <xdr:col>7</xdr:col>
      <xdr:colOff>375890</xdr:colOff>
      <xdr:row>31</xdr:row>
      <xdr:rowOff>139714</xdr:rowOff>
    </xdr:to>
    <xdr:sp macro="" textlink="">
      <xdr:nvSpPr>
        <xdr:cNvPr id="450" name="太陽 449"/>
        <xdr:cNvSpPr/>
      </xdr:nvSpPr>
      <xdr:spPr>
        <a:xfrm>
          <a:off x="4344379" y="5510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32</xdr:row>
      <xdr:rowOff>31493</xdr:rowOff>
    </xdr:from>
    <xdr:to>
      <xdr:col>7</xdr:col>
      <xdr:colOff>359597</xdr:colOff>
      <xdr:row>32</xdr:row>
      <xdr:rowOff>136893</xdr:rowOff>
    </xdr:to>
    <xdr:sp macro="" textlink="">
      <xdr:nvSpPr>
        <xdr:cNvPr id="451" name="月 450"/>
        <xdr:cNvSpPr/>
      </xdr:nvSpPr>
      <xdr:spPr>
        <a:xfrm rot="13320000">
          <a:off x="4383597" y="5670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34</xdr:row>
      <xdr:rowOff>23653</xdr:rowOff>
    </xdr:from>
    <xdr:to>
      <xdr:col>7</xdr:col>
      <xdr:colOff>375890</xdr:colOff>
      <xdr:row>34</xdr:row>
      <xdr:rowOff>139714</xdr:rowOff>
    </xdr:to>
    <xdr:sp macro="" textlink="">
      <xdr:nvSpPr>
        <xdr:cNvPr id="452" name="太陽 451"/>
        <xdr:cNvSpPr/>
      </xdr:nvSpPr>
      <xdr:spPr>
        <a:xfrm>
          <a:off x="4344379" y="5967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35</xdr:row>
      <xdr:rowOff>31493</xdr:rowOff>
    </xdr:from>
    <xdr:to>
      <xdr:col>7</xdr:col>
      <xdr:colOff>359597</xdr:colOff>
      <xdr:row>35</xdr:row>
      <xdr:rowOff>136893</xdr:rowOff>
    </xdr:to>
    <xdr:sp macro="" textlink="">
      <xdr:nvSpPr>
        <xdr:cNvPr id="453" name="月 452"/>
        <xdr:cNvSpPr/>
      </xdr:nvSpPr>
      <xdr:spPr>
        <a:xfrm rot="13320000">
          <a:off x="4383597" y="6127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37</xdr:row>
      <xdr:rowOff>23653</xdr:rowOff>
    </xdr:from>
    <xdr:to>
      <xdr:col>7</xdr:col>
      <xdr:colOff>375890</xdr:colOff>
      <xdr:row>37</xdr:row>
      <xdr:rowOff>139714</xdr:rowOff>
    </xdr:to>
    <xdr:sp macro="" textlink="">
      <xdr:nvSpPr>
        <xdr:cNvPr id="454" name="太陽 453"/>
        <xdr:cNvSpPr/>
      </xdr:nvSpPr>
      <xdr:spPr>
        <a:xfrm>
          <a:off x="4344379" y="6424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38</xdr:row>
      <xdr:rowOff>31493</xdr:rowOff>
    </xdr:from>
    <xdr:to>
      <xdr:col>7</xdr:col>
      <xdr:colOff>359597</xdr:colOff>
      <xdr:row>38</xdr:row>
      <xdr:rowOff>136893</xdr:rowOff>
    </xdr:to>
    <xdr:sp macro="" textlink="">
      <xdr:nvSpPr>
        <xdr:cNvPr id="455" name="月 454"/>
        <xdr:cNvSpPr/>
      </xdr:nvSpPr>
      <xdr:spPr>
        <a:xfrm rot="13320000">
          <a:off x="4383597" y="6584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40</xdr:row>
      <xdr:rowOff>23653</xdr:rowOff>
    </xdr:from>
    <xdr:to>
      <xdr:col>7</xdr:col>
      <xdr:colOff>375890</xdr:colOff>
      <xdr:row>40</xdr:row>
      <xdr:rowOff>139714</xdr:rowOff>
    </xdr:to>
    <xdr:sp macro="" textlink="">
      <xdr:nvSpPr>
        <xdr:cNvPr id="456" name="太陽 455"/>
        <xdr:cNvSpPr/>
      </xdr:nvSpPr>
      <xdr:spPr>
        <a:xfrm>
          <a:off x="4344379" y="6881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41</xdr:row>
      <xdr:rowOff>31493</xdr:rowOff>
    </xdr:from>
    <xdr:to>
      <xdr:col>7</xdr:col>
      <xdr:colOff>359597</xdr:colOff>
      <xdr:row>41</xdr:row>
      <xdr:rowOff>136893</xdr:rowOff>
    </xdr:to>
    <xdr:sp macro="" textlink="">
      <xdr:nvSpPr>
        <xdr:cNvPr id="457" name="月 456"/>
        <xdr:cNvSpPr/>
      </xdr:nvSpPr>
      <xdr:spPr>
        <a:xfrm rot="13320000">
          <a:off x="4383597" y="7041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43</xdr:row>
      <xdr:rowOff>23653</xdr:rowOff>
    </xdr:from>
    <xdr:to>
      <xdr:col>7</xdr:col>
      <xdr:colOff>375890</xdr:colOff>
      <xdr:row>43</xdr:row>
      <xdr:rowOff>139714</xdr:rowOff>
    </xdr:to>
    <xdr:sp macro="" textlink="">
      <xdr:nvSpPr>
        <xdr:cNvPr id="458" name="太陽 457"/>
        <xdr:cNvSpPr/>
      </xdr:nvSpPr>
      <xdr:spPr>
        <a:xfrm>
          <a:off x="4344379" y="7338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44</xdr:row>
      <xdr:rowOff>31493</xdr:rowOff>
    </xdr:from>
    <xdr:to>
      <xdr:col>7</xdr:col>
      <xdr:colOff>359597</xdr:colOff>
      <xdr:row>44</xdr:row>
      <xdr:rowOff>136893</xdr:rowOff>
    </xdr:to>
    <xdr:sp macro="" textlink="">
      <xdr:nvSpPr>
        <xdr:cNvPr id="459" name="月 458"/>
        <xdr:cNvSpPr/>
      </xdr:nvSpPr>
      <xdr:spPr>
        <a:xfrm rot="13320000">
          <a:off x="4383597" y="7499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46</xdr:row>
      <xdr:rowOff>23653</xdr:rowOff>
    </xdr:from>
    <xdr:to>
      <xdr:col>7</xdr:col>
      <xdr:colOff>375890</xdr:colOff>
      <xdr:row>46</xdr:row>
      <xdr:rowOff>139714</xdr:rowOff>
    </xdr:to>
    <xdr:sp macro="" textlink="">
      <xdr:nvSpPr>
        <xdr:cNvPr id="460" name="太陽 459"/>
        <xdr:cNvSpPr/>
      </xdr:nvSpPr>
      <xdr:spPr>
        <a:xfrm>
          <a:off x="4344379" y="7796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47</xdr:row>
      <xdr:rowOff>31493</xdr:rowOff>
    </xdr:from>
    <xdr:to>
      <xdr:col>7</xdr:col>
      <xdr:colOff>359597</xdr:colOff>
      <xdr:row>47</xdr:row>
      <xdr:rowOff>136893</xdr:rowOff>
    </xdr:to>
    <xdr:sp macro="" textlink="">
      <xdr:nvSpPr>
        <xdr:cNvPr id="461" name="月 460"/>
        <xdr:cNvSpPr/>
      </xdr:nvSpPr>
      <xdr:spPr>
        <a:xfrm rot="13320000">
          <a:off x="4383597" y="7956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49</xdr:row>
      <xdr:rowOff>23653</xdr:rowOff>
    </xdr:from>
    <xdr:to>
      <xdr:col>7</xdr:col>
      <xdr:colOff>375890</xdr:colOff>
      <xdr:row>49</xdr:row>
      <xdr:rowOff>139714</xdr:rowOff>
    </xdr:to>
    <xdr:sp macro="" textlink="">
      <xdr:nvSpPr>
        <xdr:cNvPr id="462" name="太陽 461"/>
        <xdr:cNvSpPr/>
      </xdr:nvSpPr>
      <xdr:spPr>
        <a:xfrm>
          <a:off x="4344379" y="8253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50</xdr:row>
      <xdr:rowOff>31493</xdr:rowOff>
    </xdr:from>
    <xdr:to>
      <xdr:col>7</xdr:col>
      <xdr:colOff>359597</xdr:colOff>
      <xdr:row>50</xdr:row>
      <xdr:rowOff>136893</xdr:rowOff>
    </xdr:to>
    <xdr:sp macro="" textlink="">
      <xdr:nvSpPr>
        <xdr:cNvPr id="463" name="月 462"/>
        <xdr:cNvSpPr/>
      </xdr:nvSpPr>
      <xdr:spPr>
        <a:xfrm rot="13320000">
          <a:off x="4383597" y="8413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52</xdr:row>
      <xdr:rowOff>23653</xdr:rowOff>
    </xdr:from>
    <xdr:to>
      <xdr:col>7</xdr:col>
      <xdr:colOff>375890</xdr:colOff>
      <xdr:row>52</xdr:row>
      <xdr:rowOff>139714</xdr:rowOff>
    </xdr:to>
    <xdr:sp macro="" textlink="">
      <xdr:nvSpPr>
        <xdr:cNvPr id="464" name="太陽 463"/>
        <xdr:cNvSpPr/>
      </xdr:nvSpPr>
      <xdr:spPr>
        <a:xfrm>
          <a:off x="4344379" y="8710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53</xdr:row>
      <xdr:rowOff>31493</xdr:rowOff>
    </xdr:from>
    <xdr:to>
      <xdr:col>7</xdr:col>
      <xdr:colOff>359597</xdr:colOff>
      <xdr:row>53</xdr:row>
      <xdr:rowOff>136893</xdr:rowOff>
    </xdr:to>
    <xdr:sp macro="" textlink="">
      <xdr:nvSpPr>
        <xdr:cNvPr id="465" name="月 464"/>
        <xdr:cNvSpPr/>
      </xdr:nvSpPr>
      <xdr:spPr>
        <a:xfrm rot="13320000">
          <a:off x="4383597" y="8870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55</xdr:row>
      <xdr:rowOff>23653</xdr:rowOff>
    </xdr:from>
    <xdr:to>
      <xdr:col>7</xdr:col>
      <xdr:colOff>375890</xdr:colOff>
      <xdr:row>55</xdr:row>
      <xdr:rowOff>139714</xdr:rowOff>
    </xdr:to>
    <xdr:sp macro="" textlink="">
      <xdr:nvSpPr>
        <xdr:cNvPr id="466" name="太陽 465"/>
        <xdr:cNvSpPr/>
      </xdr:nvSpPr>
      <xdr:spPr>
        <a:xfrm>
          <a:off x="4344379" y="9167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56</xdr:row>
      <xdr:rowOff>31493</xdr:rowOff>
    </xdr:from>
    <xdr:to>
      <xdr:col>7</xdr:col>
      <xdr:colOff>359597</xdr:colOff>
      <xdr:row>56</xdr:row>
      <xdr:rowOff>136893</xdr:rowOff>
    </xdr:to>
    <xdr:sp macro="" textlink="">
      <xdr:nvSpPr>
        <xdr:cNvPr id="467" name="月 466"/>
        <xdr:cNvSpPr/>
      </xdr:nvSpPr>
      <xdr:spPr>
        <a:xfrm rot="13320000">
          <a:off x="4383597" y="9327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58</xdr:row>
      <xdr:rowOff>23653</xdr:rowOff>
    </xdr:from>
    <xdr:to>
      <xdr:col>7</xdr:col>
      <xdr:colOff>375890</xdr:colOff>
      <xdr:row>58</xdr:row>
      <xdr:rowOff>139714</xdr:rowOff>
    </xdr:to>
    <xdr:sp macro="" textlink="">
      <xdr:nvSpPr>
        <xdr:cNvPr id="468" name="太陽 467"/>
        <xdr:cNvSpPr/>
      </xdr:nvSpPr>
      <xdr:spPr>
        <a:xfrm>
          <a:off x="4344379" y="9624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59</xdr:row>
      <xdr:rowOff>31493</xdr:rowOff>
    </xdr:from>
    <xdr:to>
      <xdr:col>7</xdr:col>
      <xdr:colOff>359597</xdr:colOff>
      <xdr:row>59</xdr:row>
      <xdr:rowOff>136893</xdr:rowOff>
    </xdr:to>
    <xdr:sp macro="" textlink="">
      <xdr:nvSpPr>
        <xdr:cNvPr id="469" name="月 468"/>
        <xdr:cNvSpPr/>
      </xdr:nvSpPr>
      <xdr:spPr>
        <a:xfrm rot="13320000">
          <a:off x="4383597" y="9785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0" name="太陽 469"/>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1" name="月 470"/>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61</xdr:row>
      <xdr:rowOff>23653</xdr:rowOff>
    </xdr:from>
    <xdr:to>
      <xdr:col>7</xdr:col>
      <xdr:colOff>375890</xdr:colOff>
      <xdr:row>61</xdr:row>
      <xdr:rowOff>139714</xdr:rowOff>
    </xdr:to>
    <xdr:sp macro="" textlink="">
      <xdr:nvSpPr>
        <xdr:cNvPr id="472" name="太陽 471"/>
        <xdr:cNvSpPr/>
      </xdr:nvSpPr>
      <xdr:spPr>
        <a:xfrm>
          <a:off x="4344379" y="10082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62</xdr:row>
      <xdr:rowOff>31493</xdr:rowOff>
    </xdr:from>
    <xdr:to>
      <xdr:col>7</xdr:col>
      <xdr:colOff>359597</xdr:colOff>
      <xdr:row>62</xdr:row>
      <xdr:rowOff>136893</xdr:rowOff>
    </xdr:to>
    <xdr:sp macro="" textlink="">
      <xdr:nvSpPr>
        <xdr:cNvPr id="473" name="月 472"/>
        <xdr:cNvSpPr/>
      </xdr:nvSpPr>
      <xdr:spPr>
        <a:xfrm rot="13320000">
          <a:off x="4383597" y="10242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64</xdr:row>
      <xdr:rowOff>23653</xdr:rowOff>
    </xdr:from>
    <xdr:to>
      <xdr:col>7</xdr:col>
      <xdr:colOff>375890</xdr:colOff>
      <xdr:row>64</xdr:row>
      <xdr:rowOff>139714</xdr:rowOff>
    </xdr:to>
    <xdr:sp macro="" textlink="">
      <xdr:nvSpPr>
        <xdr:cNvPr id="474" name="太陽 473"/>
        <xdr:cNvSpPr/>
      </xdr:nvSpPr>
      <xdr:spPr>
        <a:xfrm>
          <a:off x="4344379" y="10539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65</xdr:row>
      <xdr:rowOff>31493</xdr:rowOff>
    </xdr:from>
    <xdr:to>
      <xdr:col>7</xdr:col>
      <xdr:colOff>359597</xdr:colOff>
      <xdr:row>65</xdr:row>
      <xdr:rowOff>136893</xdr:rowOff>
    </xdr:to>
    <xdr:sp macro="" textlink="">
      <xdr:nvSpPr>
        <xdr:cNvPr id="475" name="月 474"/>
        <xdr:cNvSpPr/>
      </xdr:nvSpPr>
      <xdr:spPr>
        <a:xfrm rot="13320000">
          <a:off x="4383597" y="10699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67</xdr:row>
      <xdr:rowOff>23653</xdr:rowOff>
    </xdr:from>
    <xdr:to>
      <xdr:col>7</xdr:col>
      <xdr:colOff>375890</xdr:colOff>
      <xdr:row>67</xdr:row>
      <xdr:rowOff>139714</xdr:rowOff>
    </xdr:to>
    <xdr:sp macro="" textlink="">
      <xdr:nvSpPr>
        <xdr:cNvPr id="476" name="太陽 475"/>
        <xdr:cNvSpPr/>
      </xdr:nvSpPr>
      <xdr:spPr>
        <a:xfrm>
          <a:off x="4344379" y="109964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68</xdr:row>
      <xdr:rowOff>31493</xdr:rowOff>
    </xdr:from>
    <xdr:to>
      <xdr:col>7</xdr:col>
      <xdr:colOff>359597</xdr:colOff>
      <xdr:row>68</xdr:row>
      <xdr:rowOff>136893</xdr:rowOff>
    </xdr:to>
    <xdr:sp macro="" textlink="">
      <xdr:nvSpPr>
        <xdr:cNvPr id="477" name="月 476"/>
        <xdr:cNvSpPr/>
      </xdr:nvSpPr>
      <xdr:spPr>
        <a:xfrm rot="13320000">
          <a:off x="4383597" y="111566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70</xdr:row>
      <xdr:rowOff>23653</xdr:rowOff>
    </xdr:from>
    <xdr:to>
      <xdr:col>7</xdr:col>
      <xdr:colOff>375890</xdr:colOff>
      <xdr:row>70</xdr:row>
      <xdr:rowOff>139714</xdr:rowOff>
    </xdr:to>
    <xdr:sp macro="" textlink="">
      <xdr:nvSpPr>
        <xdr:cNvPr id="478" name="太陽 477"/>
        <xdr:cNvSpPr/>
      </xdr:nvSpPr>
      <xdr:spPr>
        <a:xfrm>
          <a:off x="4344379" y="114536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71</xdr:row>
      <xdr:rowOff>31493</xdr:rowOff>
    </xdr:from>
    <xdr:to>
      <xdr:col>7</xdr:col>
      <xdr:colOff>359597</xdr:colOff>
      <xdr:row>71</xdr:row>
      <xdr:rowOff>136893</xdr:rowOff>
    </xdr:to>
    <xdr:sp macro="" textlink="">
      <xdr:nvSpPr>
        <xdr:cNvPr id="479" name="月 478"/>
        <xdr:cNvSpPr/>
      </xdr:nvSpPr>
      <xdr:spPr>
        <a:xfrm rot="13320000">
          <a:off x="4383597" y="116138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73</xdr:row>
      <xdr:rowOff>23653</xdr:rowOff>
    </xdr:from>
    <xdr:to>
      <xdr:col>7</xdr:col>
      <xdr:colOff>375890</xdr:colOff>
      <xdr:row>73</xdr:row>
      <xdr:rowOff>139714</xdr:rowOff>
    </xdr:to>
    <xdr:sp macro="" textlink="">
      <xdr:nvSpPr>
        <xdr:cNvPr id="480" name="太陽 479"/>
        <xdr:cNvSpPr/>
      </xdr:nvSpPr>
      <xdr:spPr>
        <a:xfrm>
          <a:off x="4344379" y="119108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74</xdr:row>
      <xdr:rowOff>31493</xdr:rowOff>
    </xdr:from>
    <xdr:to>
      <xdr:col>7</xdr:col>
      <xdr:colOff>359597</xdr:colOff>
      <xdr:row>74</xdr:row>
      <xdr:rowOff>136893</xdr:rowOff>
    </xdr:to>
    <xdr:sp macro="" textlink="">
      <xdr:nvSpPr>
        <xdr:cNvPr id="481" name="月 480"/>
        <xdr:cNvSpPr/>
      </xdr:nvSpPr>
      <xdr:spPr>
        <a:xfrm rot="13320000">
          <a:off x="4383597" y="120710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76</xdr:row>
      <xdr:rowOff>23653</xdr:rowOff>
    </xdr:from>
    <xdr:to>
      <xdr:col>7</xdr:col>
      <xdr:colOff>375890</xdr:colOff>
      <xdr:row>76</xdr:row>
      <xdr:rowOff>139714</xdr:rowOff>
    </xdr:to>
    <xdr:sp macro="" textlink="">
      <xdr:nvSpPr>
        <xdr:cNvPr id="482" name="太陽 481"/>
        <xdr:cNvSpPr/>
      </xdr:nvSpPr>
      <xdr:spPr>
        <a:xfrm>
          <a:off x="4344379" y="123680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77</xdr:row>
      <xdr:rowOff>31493</xdr:rowOff>
    </xdr:from>
    <xdr:to>
      <xdr:col>7</xdr:col>
      <xdr:colOff>359597</xdr:colOff>
      <xdr:row>77</xdr:row>
      <xdr:rowOff>136893</xdr:rowOff>
    </xdr:to>
    <xdr:sp macro="" textlink="">
      <xdr:nvSpPr>
        <xdr:cNvPr id="483" name="月 482"/>
        <xdr:cNvSpPr/>
      </xdr:nvSpPr>
      <xdr:spPr>
        <a:xfrm rot="13320000">
          <a:off x="4383597" y="125282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267679</xdr:colOff>
      <xdr:row>79</xdr:row>
      <xdr:rowOff>23653</xdr:rowOff>
    </xdr:from>
    <xdr:to>
      <xdr:col>7</xdr:col>
      <xdr:colOff>375890</xdr:colOff>
      <xdr:row>79</xdr:row>
      <xdr:rowOff>139714</xdr:rowOff>
    </xdr:to>
    <xdr:sp macro="" textlink="">
      <xdr:nvSpPr>
        <xdr:cNvPr id="484" name="太陽 483"/>
        <xdr:cNvSpPr/>
      </xdr:nvSpPr>
      <xdr:spPr>
        <a:xfrm>
          <a:off x="4344379" y="12825253"/>
          <a:ext cx="108211" cy="116061"/>
        </a:xfrm>
        <a:prstGeom prst="su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306897</xdr:colOff>
      <xdr:row>80</xdr:row>
      <xdr:rowOff>31493</xdr:rowOff>
    </xdr:from>
    <xdr:to>
      <xdr:col>7</xdr:col>
      <xdr:colOff>359597</xdr:colOff>
      <xdr:row>80</xdr:row>
      <xdr:rowOff>136893</xdr:rowOff>
    </xdr:to>
    <xdr:sp macro="" textlink="">
      <xdr:nvSpPr>
        <xdr:cNvPr id="485" name="月 484"/>
        <xdr:cNvSpPr/>
      </xdr:nvSpPr>
      <xdr:spPr>
        <a:xfrm rot="13320000">
          <a:off x="4383597" y="12985493"/>
          <a:ext cx="52700" cy="105400"/>
        </a:xfrm>
        <a:prstGeom prst="moon">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1530/Desktop/&#21029;&#32025;/16_&#21220;&#21209;&#19968;&#35239;&#26032;&#27096;&#24335;_&#35469;&#30693;&#30151;&#23550;&#24540;&#22411;&#20849;&#21516;&#29983;&#27963;&#20171;&#35703;_10469_sanitize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2348/Desktop/&#9733;&#23455;&#22320;&#25351;&#23566;&#12539;&#30435;&#26619;&#12539;&#38598;&#22243;&#25351;&#23566;&#9733;/&#9733;&#20170;&#24180;&#24230;&#27096;&#24335;&#65288;&#36890;&#30693;&#65289;/&#20107;&#21069;&#25552;&#20986;&#36039;&#26009;/&#12298;&#21442;&#32771;&#12299;&#38745;&#23713;&#30476;/&#29983;&#27963;&#20171;&#35703;_2164_mark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H1530/Desktop/&#21029;&#32025;/&#65288;&#27161;&#28310;&#27096;&#24335;&#65289;&#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P6"/>
      <sheetName val="P7"/>
      <sheetName val="P8"/>
    </sheetNames>
    <sheetDataSet>
      <sheetData sheetId="0" refreshError="1"/>
      <sheetData sheetId="1" refreshError="1"/>
      <sheetData sheetId="2">
        <row r="4">
          <cell r="AK4">
            <v>1</v>
          </cell>
          <cell r="AL4" t="str">
            <v>月</v>
          </cell>
        </row>
        <row r="5">
          <cell r="AK5">
            <v>2</v>
          </cell>
          <cell r="AL5" t="str">
            <v>火</v>
          </cell>
        </row>
        <row r="6">
          <cell r="AK6">
            <v>3</v>
          </cell>
          <cell r="AL6" t="str">
            <v>水</v>
          </cell>
        </row>
        <row r="7">
          <cell r="AK7">
            <v>4</v>
          </cell>
          <cell r="AL7" t="str">
            <v>木</v>
          </cell>
        </row>
        <row r="8">
          <cell r="AK8">
            <v>5</v>
          </cell>
          <cell r="AL8" t="str">
            <v>金</v>
          </cell>
        </row>
        <row r="9">
          <cell r="AK9">
            <v>6</v>
          </cell>
          <cell r="AL9" t="str">
            <v>土</v>
          </cell>
        </row>
        <row r="10">
          <cell r="AK10">
            <v>7</v>
          </cell>
          <cell r="AL10" t="str">
            <v>日</v>
          </cell>
        </row>
      </sheetData>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ますた君 "/>
      <sheetName val="勤務形態一覧表"/>
      <sheetName val="勤務形態一覧表 (2)"/>
      <sheetName val="勤務形態一覧表 (3)"/>
      <sheetName val="勤務形態一覧表 (4)"/>
      <sheetName val="勤務形態一覧表 (5)"/>
      <sheetName val="勤務形態一覧表 (6)"/>
      <sheetName val="勤務形態一覧表 (7)"/>
      <sheetName val="勤務形態一覧表 (8)"/>
      <sheetName val="勤務形態一覧表 (9)"/>
      <sheetName val="勤務形態一覧表 (10)"/>
      <sheetName val="【参考】常勤の考え方"/>
      <sheetName val="選択肢"/>
    </sheetNames>
    <sheetDataSet>
      <sheetData sheetId="0" refreshError="1"/>
      <sheetData sheetId="1"/>
      <sheetData sheetId="2">
        <row r="2">
          <cell r="C2" t="str">
            <v>氏　名</v>
          </cell>
          <cell r="D2" t="str">
            <v>勤務時間数合計</v>
          </cell>
        </row>
        <row r="3">
          <cell r="C3" t="e">
            <v>#N/A</v>
          </cell>
          <cell r="D3" t="e">
            <v>#N/A</v>
          </cell>
          <cell r="E3" t="e">
            <v>#N/A</v>
          </cell>
        </row>
        <row r="4">
          <cell r="C4" t="e">
            <v>#N/A</v>
          </cell>
          <cell r="D4" t="e">
            <v>#N/A</v>
          </cell>
          <cell r="E4" t="e">
            <v>#N/A</v>
          </cell>
        </row>
        <row r="5">
          <cell r="C5" t="e">
            <v>#N/A</v>
          </cell>
          <cell r="D5" t="e">
            <v>#N/A</v>
          </cell>
          <cell r="E5" t="e">
            <v>#N/A</v>
          </cell>
        </row>
        <row r="6">
          <cell r="C6" t="e">
            <v>#N/A</v>
          </cell>
          <cell r="D6" t="e">
            <v>#N/A</v>
          </cell>
          <cell r="E6" t="e">
            <v>#N/A</v>
          </cell>
        </row>
        <row r="7">
          <cell r="C7" t="e">
            <v>#N/A</v>
          </cell>
          <cell r="D7" t="e">
            <v>#N/A</v>
          </cell>
          <cell r="E7" t="e">
            <v>#N/A</v>
          </cell>
        </row>
        <row r="8">
          <cell r="C8" t="e">
            <v>#N/A</v>
          </cell>
          <cell r="D8" t="e">
            <v>#N/A</v>
          </cell>
          <cell r="E8" t="e">
            <v>#N/A</v>
          </cell>
        </row>
        <row r="9">
          <cell r="C9" t="e">
            <v>#N/A</v>
          </cell>
          <cell r="D9" t="e">
            <v>#N/A</v>
          </cell>
          <cell r="E9" t="e">
            <v>#N/A</v>
          </cell>
        </row>
        <row r="10">
          <cell r="C10" t="e">
            <v>#N/A</v>
          </cell>
          <cell r="D10" t="e">
            <v>#N/A</v>
          </cell>
          <cell r="E10" t="e">
            <v>#N/A</v>
          </cell>
        </row>
        <row r="11">
          <cell r="C11" t="e">
            <v>#N/A</v>
          </cell>
          <cell r="D11" t="e">
            <v>#N/A</v>
          </cell>
          <cell r="E11" t="e">
            <v>#N/A</v>
          </cell>
        </row>
        <row r="12">
          <cell r="C12" t="e">
            <v>#N/A</v>
          </cell>
          <cell r="D12" t="e">
            <v>#N/A</v>
          </cell>
          <cell r="E12" t="e">
            <v>#N/A</v>
          </cell>
        </row>
        <row r="13">
          <cell r="C13" t="e">
            <v>#N/A</v>
          </cell>
          <cell r="D13" t="e">
            <v>#N/A</v>
          </cell>
          <cell r="E13" t="e">
            <v>#N/A</v>
          </cell>
        </row>
        <row r="14">
          <cell r="C14" t="e">
            <v>#N/A</v>
          </cell>
          <cell r="D14" t="e">
            <v>#N/A</v>
          </cell>
          <cell r="E14" t="e">
            <v>#N/A</v>
          </cell>
        </row>
        <row r="15">
          <cell r="C15" t="e">
            <v>#N/A</v>
          </cell>
          <cell r="D15" t="e">
            <v>#N/A</v>
          </cell>
          <cell r="E15" t="e">
            <v>#N/A</v>
          </cell>
        </row>
        <row r="16">
          <cell r="C16" t="e">
            <v>#N/A</v>
          </cell>
          <cell r="D16" t="e">
            <v>#N/A</v>
          </cell>
          <cell r="E16" t="e">
            <v>#N/A</v>
          </cell>
        </row>
        <row r="17">
          <cell r="C17" t="e">
            <v>#N/A</v>
          </cell>
          <cell r="D17" t="e">
            <v>#N/A</v>
          </cell>
          <cell r="E17" t="e">
            <v>#N/A</v>
          </cell>
        </row>
        <row r="18">
          <cell r="C18" t="e">
            <v>#N/A</v>
          </cell>
          <cell r="D18" t="e">
            <v>#N/A</v>
          </cell>
          <cell r="E18" t="e">
            <v>#N/A</v>
          </cell>
        </row>
        <row r="19">
          <cell r="C19" t="e">
            <v>#N/A</v>
          </cell>
          <cell r="D19" t="e">
            <v>#N/A</v>
          </cell>
          <cell r="E19" t="e">
            <v>#N/A</v>
          </cell>
        </row>
        <row r="20">
          <cell r="C20" t="e">
            <v>#N/A</v>
          </cell>
          <cell r="D20" t="e">
            <v>#N/A</v>
          </cell>
          <cell r="E20" t="e">
            <v>#N/A</v>
          </cell>
        </row>
        <row r="21">
          <cell r="C21" t="e">
            <v>#N/A</v>
          </cell>
          <cell r="D21" t="e">
            <v>#N/A</v>
          </cell>
          <cell r="E21" t="e">
            <v>#N/A</v>
          </cell>
        </row>
        <row r="22">
          <cell r="C22" t="e">
            <v>#N/A</v>
          </cell>
          <cell r="D22" t="e">
            <v>#N/A</v>
          </cell>
          <cell r="E22" t="e">
            <v>#N/A</v>
          </cell>
        </row>
        <row r="23">
          <cell r="C23" t="e">
            <v>#N/A</v>
          </cell>
          <cell r="D23" t="e">
            <v>#N/A</v>
          </cell>
          <cell r="E23" t="e">
            <v>#N/A</v>
          </cell>
        </row>
        <row r="24">
          <cell r="C24" t="e">
            <v>#N/A</v>
          </cell>
          <cell r="D24" t="e">
            <v>#N/A</v>
          </cell>
          <cell r="E24" t="e">
            <v>#N/A</v>
          </cell>
        </row>
        <row r="25">
          <cell r="C25" t="e">
            <v>#N/A</v>
          </cell>
          <cell r="D25" t="e">
            <v>#N/A</v>
          </cell>
          <cell r="E25" t="e">
            <v>#N/A</v>
          </cell>
        </row>
        <row r="26">
          <cell r="C26" t="e">
            <v>#N/A</v>
          </cell>
          <cell r="D26" t="e">
            <v>#N/A</v>
          </cell>
          <cell r="E26" t="e">
            <v>#N/A</v>
          </cell>
        </row>
        <row r="27">
          <cell r="C27" t="e">
            <v>#N/A</v>
          </cell>
          <cell r="D27" t="e">
            <v>#N/A</v>
          </cell>
          <cell r="E27" t="e">
            <v>#N/A</v>
          </cell>
        </row>
        <row r="28">
          <cell r="C28" t="e">
            <v>#N/A</v>
          </cell>
          <cell r="D28" t="e">
            <v>#N/A</v>
          </cell>
          <cell r="E28" t="e">
            <v>#N/A</v>
          </cell>
        </row>
        <row r="29">
          <cell r="C29" t="e">
            <v>#N/A</v>
          </cell>
          <cell r="D29" t="e">
            <v>#N/A</v>
          </cell>
          <cell r="E29" t="e">
            <v>#N/A</v>
          </cell>
        </row>
        <row r="30">
          <cell r="C30" t="e">
            <v>#N/A</v>
          </cell>
          <cell r="D30" t="e">
            <v>#N/A</v>
          </cell>
          <cell r="E30" t="e">
            <v>#N/A</v>
          </cell>
        </row>
        <row r="31">
          <cell r="C31" t="e">
            <v>#N/A</v>
          </cell>
          <cell r="D31" t="e">
            <v>#N/A</v>
          </cell>
          <cell r="E31" t="e">
            <v>#N/A</v>
          </cell>
        </row>
        <row r="32">
          <cell r="C32" t="e">
            <v>#N/A</v>
          </cell>
          <cell r="D32" t="e">
            <v>#N/A</v>
          </cell>
          <cell r="E32" t="e">
            <v>#N/A</v>
          </cell>
        </row>
        <row r="33">
          <cell r="C33" t="e">
            <v>#N/A</v>
          </cell>
          <cell r="D33" t="e">
            <v>#N/A</v>
          </cell>
          <cell r="E33" t="e">
            <v>#N/A</v>
          </cell>
        </row>
        <row r="34">
          <cell r="C34" t="e">
            <v>#N/A</v>
          </cell>
          <cell r="D34" t="e">
            <v>#N/A</v>
          </cell>
          <cell r="E34" t="e">
            <v>#N/A</v>
          </cell>
        </row>
        <row r="35">
          <cell r="C35" t="e">
            <v>#N/A</v>
          </cell>
          <cell r="D35" t="e">
            <v>#N/A</v>
          </cell>
          <cell r="E35" t="e">
            <v>#N/A</v>
          </cell>
        </row>
        <row r="36">
          <cell r="C36" t="e">
            <v>#N/A</v>
          </cell>
          <cell r="D36" t="e">
            <v>#N/A</v>
          </cell>
          <cell r="E36" t="e">
            <v>#N/A</v>
          </cell>
        </row>
        <row r="37">
          <cell r="C37" t="e">
            <v>#N/A</v>
          </cell>
          <cell r="D37" t="e">
            <v>#N/A</v>
          </cell>
          <cell r="E37" t="e">
            <v>#N/A</v>
          </cell>
        </row>
        <row r="38">
          <cell r="C38" t="e">
            <v>#N/A</v>
          </cell>
          <cell r="D38" t="e">
            <v>#N/A</v>
          </cell>
          <cell r="E38" t="e">
            <v>#N/A</v>
          </cell>
        </row>
        <row r="39">
          <cell r="C39" t="e">
            <v>#N/A</v>
          </cell>
          <cell r="D39" t="e">
            <v>#N/A</v>
          </cell>
          <cell r="E39" t="e">
            <v>#N/A</v>
          </cell>
        </row>
        <row r="40">
          <cell r="C40" t="e">
            <v>#N/A</v>
          </cell>
          <cell r="D40" t="e">
            <v>#N/A</v>
          </cell>
          <cell r="E40" t="e">
            <v>#N/A</v>
          </cell>
        </row>
        <row r="41">
          <cell r="C41" t="e">
            <v>#N/A</v>
          </cell>
          <cell r="D41" t="e">
            <v>#N/A</v>
          </cell>
          <cell r="E41" t="e">
            <v>#N/A</v>
          </cell>
        </row>
        <row r="42">
          <cell r="C42" t="e">
            <v>#N/A</v>
          </cell>
          <cell r="D42" t="e">
            <v>#N/A</v>
          </cell>
          <cell r="E42" t="e">
            <v>#N/A</v>
          </cell>
        </row>
        <row r="43">
          <cell r="C43" t="e">
            <v>#N/A</v>
          </cell>
          <cell r="D43" t="e">
            <v>#N/A</v>
          </cell>
          <cell r="E43" t="e">
            <v>#N/A</v>
          </cell>
        </row>
        <row r="44">
          <cell r="C44" t="e">
            <v>#N/A</v>
          </cell>
          <cell r="D44" t="e">
            <v>#N/A</v>
          </cell>
          <cell r="E44" t="e">
            <v>#N/A</v>
          </cell>
        </row>
        <row r="45">
          <cell r="C45" t="e">
            <v>#N/A</v>
          </cell>
          <cell r="D45" t="e">
            <v>#N/A</v>
          </cell>
          <cell r="E45" t="e">
            <v>#N/A</v>
          </cell>
        </row>
        <row r="46">
          <cell r="C46" t="e">
            <v>#N/A</v>
          </cell>
          <cell r="D46" t="e">
            <v>#N/A</v>
          </cell>
          <cell r="E46" t="e">
            <v>#N/A</v>
          </cell>
        </row>
        <row r="47">
          <cell r="C47" t="e">
            <v>#N/A</v>
          </cell>
          <cell r="D47" t="e">
            <v>#N/A</v>
          </cell>
          <cell r="E47" t="e">
            <v>#N/A</v>
          </cell>
        </row>
        <row r="48">
          <cell r="C48" t="e">
            <v>#N/A</v>
          </cell>
          <cell r="D48" t="e">
            <v>#N/A</v>
          </cell>
          <cell r="E48" t="e">
            <v>#N/A</v>
          </cell>
        </row>
        <row r="49">
          <cell r="C49" t="e">
            <v>#N/A</v>
          </cell>
          <cell r="D49" t="e">
            <v>#N/A</v>
          </cell>
          <cell r="E49" t="e">
            <v>#N/A</v>
          </cell>
        </row>
        <row r="50">
          <cell r="C50" t="e">
            <v>#N/A</v>
          </cell>
          <cell r="D50" t="e">
            <v>#N/A</v>
          </cell>
          <cell r="E50" t="e">
            <v>#N/A</v>
          </cell>
        </row>
        <row r="51">
          <cell r="C51" t="e">
            <v>#N/A</v>
          </cell>
          <cell r="D51" t="e">
            <v>#N/A</v>
          </cell>
          <cell r="E51" t="e">
            <v>#N/A</v>
          </cell>
        </row>
        <row r="52">
          <cell r="C52" t="e">
            <v>#N/A</v>
          </cell>
          <cell r="D52" t="e">
            <v>#N/A</v>
          </cell>
          <cell r="E52" t="e">
            <v>#N/A</v>
          </cell>
        </row>
        <row r="53">
          <cell r="C53" t="e">
            <v>#N/A</v>
          </cell>
          <cell r="D53" t="e">
            <v>#N/A</v>
          </cell>
          <cell r="E53" t="e">
            <v>#N/A</v>
          </cell>
        </row>
        <row r="54">
          <cell r="C54" t="e">
            <v>#N/A</v>
          </cell>
          <cell r="D54" t="e">
            <v>#N/A</v>
          </cell>
          <cell r="E54" t="e">
            <v>#N/A</v>
          </cell>
        </row>
        <row r="55">
          <cell r="C55" t="e">
            <v>#N/A</v>
          </cell>
          <cell r="D55" t="e">
            <v>#N/A</v>
          </cell>
          <cell r="E55" t="e">
            <v>#N/A</v>
          </cell>
        </row>
        <row r="56">
          <cell r="C56" t="e">
            <v>#N/A</v>
          </cell>
          <cell r="D56" t="e">
            <v>#N/A</v>
          </cell>
          <cell r="E56" t="e">
            <v>#N/A</v>
          </cell>
        </row>
        <row r="57">
          <cell r="C57" t="e">
            <v>#N/A</v>
          </cell>
          <cell r="D57" t="e">
            <v>#N/A</v>
          </cell>
          <cell r="E57" t="e">
            <v>#N/A</v>
          </cell>
        </row>
        <row r="58">
          <cell r="C58" t="e">
            <v>#N/A</v>
          </cell>
          <cell r="D58" t="e">
            <v>#N/A</v>
          </cell>
          <cell r="E58" t="e">
            <v>#N/A</v>
          </cell>
        </row>
        <row r="59">
          <cell r="C59" t="e">
            <v>#N/A</v>
          </cell>
          <cell r="D59" t="e">
            <v>#N/A</v>
          </cell>
          <cell r="E59" t="e">
            <v>#N/A</v>
          </cell>
        </row>
        <row r="60">
          <cell r="C60" t="e">
            <v>#N/A</v>
          </cell>
          <cell r="D60" t="e">
            <v>#N/A</v>
          </cell>
          <cell r="E60" t="e">
            <v>#N/A</v>
          </cell>
        </row>
        <row r="61">
          <cell r="C61" t="e">
            <v>#N/A</v>
          </cell>
          <cell r="D61" t="e">
            <v>#N/A</v>
          </cell>
          <cell r="E61" t="e">
            <v>#N/A</v>
          </cell>
        </row>
        <row r="62">
          <cell r="C62" t="e">
            <v>#N/A</v>
          </cell>
          <cell r="D62" t="e">
            <v>#N/A</v>
          </cell>
          <cell r="E62" t="e">
            <v>#N/A</v>
          </cell>
        </row>
        <row r="63">
          <cell r="C63" t="e">
            <v>#N/A</v>
          </cell>
          <cell r="D63" t="e">
            <v>#N/A</v>
          </cell>
          <cell r="E63" t="e">
            <v>#N/A</v>
          </cell>
        </row>
        <row r="64">
          <cell r="C64" t="e">
            <v>#N/A</v>
          </cell>
          <cell r="D64" t="e">
            <v>#N/A</v>
          </cell>
          <cell r="E64" t="e">
            <v>#N/A</v>
          </cell>
        </row>
        <row r="65">
          <cell r="C65" t="e">
            <v>#N/A</v>
          </cell>
          <cell r="D65" t="e">
            <v>#N/A</v>
          </cell>
          <cell r="E65" t="e">
            <v>#N/A</v>
          </cell>
        </row>
        <row r="66">
          <cell r="C66" t="e">
            <v>#N/A</v>
          </cell>
          <cell r="D66" t="e">
            <v>#N/A</v>
          </cell>
          <cell r="E66" t="e">
            <v>#N/A</v>
          </cell>
        </row>
        <row r="67">
          <cell r="C67" t="e">
            <v>#N/A</v>
          </cell>
          <cell r="D67" t="e">
            <v>#N/A</v>
          </cell>
          <cell r="E67" t="e">
            <v>#N/A</v>
          </cell>
        </row>
        <row r="68">
          <cell r="C68" t="e">
            <v>#N/A</v>
          </cell>
          <cell r="D68" t="e">
            <v>#N/A</v>
          </cell>
          <cell r="E68" t="e">
            <v>#N/A</v>
          </cell>
        </row>
        <row r="69">
          <cell r="C69" t="e">
            <v>#N/A</v>
          </cell>
          <cell r="D69" t="e">
            <v>#N/A</v>
          </cell>
          <cell r="E69" t="e">
            <v>#N/A</v>
          </cell>
        </row>
        <row r="70">
          <cell r="C70" t="e">
            <v>#N/A</v>
          </cell>
          <cell r="D70" t="e">
            <v>#N/A</v>
          </cell>
          <cell r="E70" t="e">
            <v>#N/A</v>
          </cell>
        </row>
        <row r="71">
          <cell r="C71" t="e">
            <v>#N/A</v>
          </cell>
          <cell r="D71" t="e">
            <v>#N/A</v>
          </cell>
          <cell r="E71" t="e">
            <v>#N/A</v>
          </cell>
        </row>
        <row r="72">
          <cell r="C72" t="e">
            <v>#N/A</v>
          </cell>
          <cell r="D72" t="e">
            <v>#N/A</v>
          </cell>
          <cell r="E72" t="e">
            <v>#N/A</v>
          </cell>
        </row>
        <row r="73">
          <cell r="C73" t="e">
            <v>#N/A</v>
          </cell>
          <cell r="D73" t="e">
            <v>#N/A</v>
          </cell>
          <cell r="E73" t="e">
            <v>#N/A</v>
          </cell>
        </row>
        <row r="74">
          <cell r="C74" t="e">
            <v>#N/A</v>
          </cell>
          <cell r="D74" t="e">
            <v>#N/A</v>
          </cell>
          <cell r="E74" t="e">
            <v>#N/A</v>
          </cell>
        </row>
        <row r="75">
          <cell r="C75" t="e">
            <v>#N/A</v>
          </cell>
          <cell r="D75" t="e">
            <v>#N/A</v>
          </cell>
          <cell r="E75" t="e">
            <v>#N/A</v>
          </cell>
        </row>
        <row r="76">
          <cell r="C76" t="e">
            <v>#N/A</v>
          </cell>
          <cell r="D76" t="e">
            <v>#N/A</v>
          </cell>
          <cell r="E76" t="e">
            <v>#N/A</v>
          </cell>
        </row>
        <row r="77">
          <cell r="C77" t="e">
            <v>#N/A</v>
          </cell>
          <cell r="D77" t="e">
            <v>#N/A</v>
          </cell>
          <cell r="E77" t="e">
            <v>#N/A</v>
          </cell>
        </row>
        <row r="78">
          <cell r="C78" t="e">
            <v>#N/A</v>
          </cell>
          <cell r="D78" t="e">
            <v>#N/A</v>
          </cell>
          <cell r="E78" t="e">
            <v>#N/A</v>
          </cell>
        </row>
        <row r="79">
          <cell r="C79" t="e">
            <v>#N/A</v>
          </cell>
          <cell r="D79" t="e">
            <v>#N/A</v>
          </cell>
          <cell r="E79" t="e">
            <v>#N/A</v>
          </cell>
        </row>
        <row r="80">
          <cell r="C80" t="e">
            <v>#N/A</v>
          </cell>
          <cell r="D80" t="e">
            <v>#N/A</v>
          </cell>
          <cell r="E80" t="e">
            <v>#N/A</v>
          </cell>
        </row>
        <row r="81">
          <cell r="C81" t="e">
            <v>#N/A</v>
          </cell>
          <cell r="D81" t="e">
            <v>#N/A</v>
          </cell>
          <cell r="E81" t="e">
            <v>#N/A</v>
          </cell>
        </row>
        <row r="82">
          <cell r="C82" t="e">
            <v>#N/A</v>
          </cell>
          <cell r="D82" t="e">
            <v>#N/A</v>
          </cell>
          <cell r="E82" t="e">
            <v>#N/A</v>
          </cell>
        </row>
        <row r="83">
          <cell r="C83" t="e">
            <v>#N/A</v>
          </cell>
          <cell r="D83" t="e">
            <v>#N/A</v>
          </cell>
          <cell r="E83" t="e">
            <v>#N/A</v>
          </cell>
        </row>
        <row r="84">
          <cell r="C84" t="e">
            <v>#N/A</v>
          </cell>
          <cell r="D84" t="e">
            <v>#N/A</v>
          </cell>
          <cell r="E84" t="e">
            <v>#N/A</v>
          </cell>
        </row>
        <row r="85">
          <cell r="C85" t="e">
            <v>#N/A</v>
          </cell>
          <cell r="D85" t="e">
            <v>#N/A</v>
          </cell>
          <cell r="E85" t="e">
            <v>#N/A</v>
          </cell>
        </row>
        <row r="86">
          <cell r="C86" t="e">
            <v>#N/A</v>
          </cell>
          <cell r="D86" t="e">
            <v>#N/A</v>
          </cell>
          <cell r="E86" t="e">
            <v>#N/A</v>
          </cell>
        </row>
        <row r="87">
          <cell r="C87" t="e">
            <v>#N/A</v>
          </cell>
          <cell r="D87" t="e">
            <v>#N/A</v>
          </cell>
          <cell r="E87" t="e">
            <v>#N/A</v>
          </cell>
        </row>
        <row r="88">
          <cell r="C88" t="e">
            <v>#N/A</v>
          </cell>
          <cell r="D88" t="e">
            <v>#N/A</v>
          </cell>
          <cell r="E88" t="e">
            <v>#N/A</v>
          </cell>
        </row>
        <row r="89">
          <cell r="C89" t="e">
            <v>#N/A</v>
          </cell>
          <cell r="D89" t="e">
            <v>#N/A</v>
          </cell>
          <cell r="E89" t="e">
            <v>#N/A</v>
          </cell>
        </row>
        <row r="90">
          <cell r="C90" t="e">
            <v>#N/A</v>
          </cell>
          <cell r="D90" t="e">
            <v>#N/A</v>
          </cell>
          <cell r="E90" t="e">
            <v>#N/A</v>
          </cell>
        </row>
        <row r="91">
          <cell r="C91" t="e">
            <v>#N/A</v>
          </cell>
          <cell r="D91" t="e">
            <v>#N/A</v>
          </cell>
          <cell r="E91" t="e">
            <v>#N/A</v>
          </cell>
        </row>
        <row r="92">
          <cell r="C92" t="e">
            <v>#N/A</v>
          </cell>
          <cell r="D92" t="e">
            <v>#N/A</v>
          </cell>
          <cell r="E92" t="e">
            <v>#N/A</v>
          </cell>
        </row>
        <row r="93">
          <cell r="C93" t="e">
            <v>#N/A</v>
          </cell>
          <cell r="D93" t="e">
            <v>#N/A</v>
          </cell>
          <cell r="E93" t="e">
            <v>#N/A</v>
          </cell>
        </row>
        <row r="94">
          <cell r="C94" t="e">
            <v>#N/A</v>
          </cell>
          <cell r="D94" t="e">
            <v>#N/A</v>
          </cell>
          <cell r="E94" t="e">
            <v>#N/A</v>
          </cell>
        </row>
        <row r="95">
          <cell r="C95" t="e">
            <v>#N/A</v>
          </cell>
          <cell r="D95" t="e">
            <v>#N/A</v>
          </cell>
          <cell r="E95" t="e">
            <v>#N/A</v>
          </cell>
        </row>
        <row r="96">
          <cell r="C96" t="e">
            <v>#N/A</v>
          </cell>
          <cell r="D96" t="e">
            <v>#N/A</v>
          </cell>
          <cell r="E96" t="e">
            <v>#N/A</v>
          </cell>
        </row>
        <row r="97">
          <cell r="C97" t="e">
            <v>#N/A</v>
          </cell>
          <cell r="D97" t="e">
            <v>#N/A</v>
          </cell>
          <cell r="E97" t="e">
            <v>#N/A</v>
          </cell>
        </row>
        <row r="98">
          <cell r="C98" t="e">
            <v>#N/A</v>
          </cell>
          <cell r="D98" t="e">
            <v>#N/A</v>
          </cell>
          <cell r="E98" t="e">
            <v>#N/A</v>
          </cell>
        </row>
        <row r="99">
          <cell r="C99" t="e">
            <v>#N/A</v>
          </cell>
          <cell r="D99" t="e">
            <v>#N/A</v>
          </cell>
          <cell r="E99" t="e">
            <v>#N/A</v>
          </cell>
        </row>
        <row r="100">
          <cell r="C100" t="e">
            <v>#N/A</v>
          </cell>
          <cell r="D100" t="e">
            <v>#N/A</v>
          </cell>
          <cell r="E100" t="e">
            <v>#N/A</v>
          </cell>
        </row>
        <row r="101">
          <cell r="C101" t="e">
            <v>#N/A</v>
          </cell>
          <cell r="D101" t="e">
            <v>#N/A</v>
          </cell>
          <cell r="E101" t="e">
            <v>#N/A</v>
          </cell>
        </row>
        <row r="102">
          <cell r="C102" t="e">
            <v>#N/A</v>
          </cell>
          <cell r="D102" t="e">
            <v>#N/A</v>
          </cell>
          <cell r="E102" t="e">
            <v>#N/A</v>
          </cell>
        </row>
        <row r="103">
          <cell r="C103" t="e">
            <v>#N/A</v>
          </cell>
          <cell r="D103" t="e">
            <v>#N/A</v>
          </cell>
          <cell r="E103" t="e">
            <v>#N/A</v>
          </cell>
        </row>
        <row r="104">
          <cell r="C104" t="e">
            <v>#N/A</v>
          </cell>
          <cell r="D104" t="e">
            <v>#N/A</v>
          </cell>
          <cell r="E104" t="e">
            <v>#N/A</v>
          </cell>
        </row>
        <row r="105">
          <cell r="C105" t="e">
            <v>#N/A</v>
          </cell>
          <cell r="D105" t="e">
            <v>#N/A</v>
          </cell>
          <cell r="E105" t="e">
            <v>#N/A</v>
          </cell>
        </row>
        <row r="106">
          <cell r="C106" t="e">
            <v>#N/A</v>
          </cell>
          <cell r="D106" t="e">
            <v>#N/A</v>
          </cell>
          <cell r="E106" t="e">
            <v>#N/A</v>
          </cell>
        </row>
        <row r="107">
          <cell r="C107" t="e">
            <v>#N/A</v>
          </cell>
          <cell r="D107" t="e">
            <v>#N/A</v>
          </cell>
          <cell r="E107" t="e">
            <v>#N/A</v>
          </cell>
        </row>
        <row r="108">
          <cell r="C108" t="e">
            <v>#N/A</v>
          </cell>
          <cell r="D108" t="e">
            <v>#N/A</v>
          </cell>
          <cell r="E108" t="e">
            <v>#N/A</v>
          </cell>
        </row>
        <row r="109">
          <cell r="C109" t="e">
            <v>#N/A</v>
          </cell>
          <cell r="D109" t="e">
            <v>#N/A</v>
          </cell>
          <cell r="E109" t="e">
            <v>#N/A</v>
          </cell>
        </row>
        <row r="110">
          <cell r="C110" t="e">
            <v>#N/A</v>
          </cell>
          <cell r="D110" t="e">
            <v>#N/A</v>
          </cell>
          <cell r="E110" t="e">
            <v>#N/A</v>
          </cell>
        </row>
        <row r="111">
          <cell r="C111" t="e">
            <v>#N/A</v>
          </cell>
          <cell r="D111" t="e">
            <v>#N/A</v>
          </cell>
          <cell r="E111" t="e">
            <v>#N/A</v>
          </cell>
        </row>
        <row r="112">
          <cell r="C112" t="e">
            <v>#N/A</v>
          </cell>
          <cell r="D112" t="e">
            <v>#N/A</v>
          </cell>
          <cell r="E112" t="e">
            <v>#N/A</v>
          </cell>
        </row>
        <row r="113">
          <cell r="C113" t="e">
            <v>#N/A</v>
          </cell>
          <cell r="D113" t="e">
            <v>#N/A</v>
          </cell>
          <cell r="E113" t="e">
            <v>#N/A</v>
          </cell>
        </row>
        <row r="114">
          <cell r="C114" t="e">
            <v>#N/A</v>
          </cell>
          <cell r="D114" t="e">
            <v>#N/A</v>
          </cell>
          <cell r="E114" t="e">
            <v>#N/A</v>
          </cell>
        </row>
        <row r="115">
          <cell r="C115" t="e">
            <v>#N/A</v>
          </cell>
          <cell r="D115" t="e">
            <v>#N/A</v>
          </cell>
          <cell r="E115" t="e">
            <v>#N/A</v>
          </cell>
        </row>
        <row r="116">
          <cell r="C116" t="e">
            <v>#N/A</v>
          </cell>
          <cell r="D116" t="e">
            <v>#N/A</v>
          </cell>
          <cell r="E116" t="e">
            <v>#N/A</v>
          </cell>
        </row>
        <row r="117">
          <cell r="C117" t="e">
            <v>#N/A</v>
          </cell>
          <cell r="D117" t="e">
            <v>#N/A</v>
          </cell>
          <cell r="E117" t="e">
            <v>#N/A</v>
          </cell>
        </row>
        <row r="118">
          <cell r="C118" t="e">
            <v>#N/A</v>
          </cell>
          <cell r="D118" t="e">
            <v>#N/A</v>
          </cell>
          <cell r="E118" t="e">
            <v>#N/A</v>
          </cell>
        </row>
        <row r="119">
          <cell r="C119" t="e">
            <v>#N/A</v>
          </cell>
          <cell r="D119" t="e">
            <v>#N/A</v>
          </cell>
          <cell r="E119" t="e">
            <v>#N/A</v>
          </cell>
        </row>
        <row r="120">
          <cell r="C120" t="e">
            <v>#N/A</v>
          </cell>
          <cell r="D120" t="e">
            <v>#N/A</v>
          </cell>
          <cell r="E120" t="e">
            <v>#N/A</v>
          </cell>
        </row>
        <row r="121">
          <cell r="C121" t="e">
            <v>#N/A</v>
          </cell>
          <cell r="D121" t="e">
            <v>#N/A</v>
          </cell>
          <cell r="E121" t="e">
            <v>#N/A</v>
          </cell>
        </row>
        <row r="122">
          <cell r="C122" t="e">
            <v>#N/A</v>
          </cell>
          <cell r="D122" t="e">
            <v>#N/A</v>
          </cell>
          <cell r="E122" t="e">
            <v>#N/A</v>
          </cell>
        </row>
        <row r="123">
          <cell r="C123" t="e">
            <v>#N/A</v>
          </cell>
          <cell r="D123" t="e">
            <v>#N/A</v>
          </cell>
          <cell r="E123" t="e">
            <v>#N/A</v>
          </cell>
        </row>
        <row r="124">
          <cell r="C124" t="e">
            <v>#N/A</v>
          </cell>
          <cell r="D124" t="e">
            <v>#N/A</v>
          </cell>
          <cell r="E124" t="e">
            <v>#N/A</v>
          </cell>
        </row>
        <row r="125">
          <cell r="C125" t="e">
            <v>#N/A</v>
          </cell>
          <cell r="D125" t="e">
            <v>#N/A</v>
          </cell>
          <cell r="E125" t="e">
            <v>#N/A</v>
          </cell>
        </row>
        <row r="126">
          <cell r="C126" t="e">
            <v>#N/A</v>
          </cell>
          <cell r="D126" t="e">
            <v>#N/A</v>
          </cell>
          <cell r="E126" t="e">
            <v>#N/A</v>
          </cell>
        </row>
        <row r="127">
          <cell r="C127" t="e">
            <v>#N/A</v>
          </cell>
          <cell r="D127" t="e">
            <v>#N/A</v>
          </cell>
          <cell r="E127" t="e">
            <v>#N/A</v>
          </cell>
        </row>
        <row r="128">
          <cell r="C128" t="e">
            <v>#N/A</v>
          </cell>
          <cell r="D128" t="e">
            <v>#N/A</v>
          </cell>
          <cell r="E128" t="e">
            <v>#N/A</v>
          </cell>
        </row>
        <row r="129">
          <cell r="C129" t="e">
            <v>#N/A</v>
          </cell>
          <cell r="D129" t="e">
            <v>#N/A</v>
          </cell>
          <cell r="E129" t="e">
            <v>#N/A</v>
          </cell>
        </row>
        <row r="130">
          <cell r="C130" t="e">
            <v>#N/A</v>
          </cell>
          <cell r="D130" t="e">
            <v>#N/A</v>
          </cell>
          <cell r="E130" t="e">
            <v>#N/A</v>
          </cell>
        </row>
        <row r="131">
          <cell r="C131" t="e">
            <v>#N/A</v>
          </cell>
          <cell r="D131" t="e">
            <v>#N/A</v>
          </cell>
          <cell r="E131" t="e">
            <v>#N/A</v>
          </cell>
        </row>
        <row r="132">
          <cell r="C132" t="e">
            <v>#N/A</v>
          </cell>
          <cell r="D132" t="e">
            <v>#N/A</v>
          </cell>
          <cell r="E132" t="e">
            <v>#N/A</v>
          </cell>
        </row>
        <row r="133">
          <cell r="C133" t="e">
            <v>#N/A</v>
          </cell>
          <cell r="D133" t="e">
            <v>#N/A</v>
          </cell>
          <cell r="E133" t="e">
            <v>#N/A</v>
          </cell>
        </row>
        <row r="134">
          <cell r="C134" t="e">
            <v>#N/A</v>
          </cell>
          <cell r="D134" t="e">
            <v>#N/A</v>
          </cell>
          <cell r="E134" t="e">
            <v>#N/A</v>
          </cell>
        </row>
        <row r="135">
          <cell r="C135" t="e">
            <v>#N/A</v>
          </cell>
          <cell r="D135" t="e">
            <v>#N/A</v>
          </cell>
          <cell r="E135" t="e">
            <v>#N/A</v>
          </cell>
        </row>
        <row r="136">
          <cell r="C136" t="e">
            <v>#N/A</v>
          </cell>
          <cell r="D136" t="e">
            <v>#N/A</v>
          </cell>
          <cell r="E136" t="e">
            <v>#N/A</v>
          </cell>
        </row>
        <row r="137">
          <cell r="C137" t="e">
            <v>#N/A</v>
          </cell>
          <cell r="D137" t="e">
            <v>#N/A</v>
          </cell>
          <cell r="E137" t="e">
            <v>#N/A</v>
          </cell>
        </row>
        <row r="138">
          <cell r="C138" t="e">
            <v>#N/A</v>
          </cell>
          <cell r="D138" t="e">
            <v>#N/A</v>
          </cell>
          <cell r="E138" t="e">
            <v>#N/A</v>
          </cell>
        </row>
        <row r="139">
          <cell r="C139" t="e">
            <v>#N/A</v>
          </cell>
          <cell r="D139" t="e">
            <v>#N/A</v>
          </cell>
          <cell r="E139" t="e">
            <v>#N/A</v>
          </cell>
        </row>
        <row r="140">
          <cell r="C140" t="e">
            <v>#N/A</v>
          </cell>
          <cell r="D140" t="e">
            <v>#N/A</v>
          </cell>
          <cell r="E140" t="e">
            <v>#N/A</v>
          </cell>
        </row>
        <row r="141">
          <cell r="C141" t="e">
            <v>#N/A</v>
          </cell>
          <cell r="D141" t="e">
            <v>#N/A</v>
          </cell>
          <cell r="E141" t="e">
            <v>#N/A</v>
          </cell>
        </row>
        <row r="142">
          <cell r="C142" t="e">
            <v>#N/A</v>
          </cell>
          <cell r="D142" t="e">
            <v>#N/A</v>
          </cell>
          <cell r="E142" t="e">
            <v>#N/A</v>
          </cell>
        </row>
        <row r="143">
          <cell r="C143" t="e">
            <v>#N/A</v>
          </cell>
          <cell r="D143" t="e">
            <v>#N/A</v>
          </cell>
          <cell r="E143" t="e">
            <v>#N/A</v>
          </cell>
        </row>
        <row r="144">
          <cell r="C144" t="e">
            <v>#N/A</v>
          </cell>
          <cell r="D144" t="e">
            <v>#N/A</v>
          </cell>
          <cell r="E144" t="e">
            <v>#N/A</v>
          </cell>
        </row>
        <row r="145">
          <cell r="C145" t="e">
            <v>#N/A</v>
          </cell>
          <cell r="D145" t="e">
            <v>#N/A</v>
          </cell>
          <cell r="E145" t="e">
            <v>#N/A</v>
          </cell>
        </row>
        <row r="146">
          <cell r="C146" t="e">
            <v>#N/A</v>
          </cell>
          <cell r="D146" t="e">
            <v>#N/A</v>
          </cell>
          <cell r="E146" t="e">
            <v>#N/A</v>
          </cell>
        </row>
        <row r="147">
          <cell r="C147" t="e">
            <v>#N/A</v>
          </cell>
          <cell r="D147" t="e">
            <v>#N/A</v>
          </cell>
          <cell r="E147" t="e">
            <v>#N/A</v>
          </cell>
        </row>
        <row r="148">
          <cell r="C148" t="e">
            <v>#N/A</v>
          </cell>
          <cell r="D148" t="e">
            <v>#N/A</v>
          </cell>
          <cell r="E148" t="e">
            <v>#N/A</v>
          </cell>
        </row>
        <row r="149">
          <cell r="C149" t="e">
            <v>#N/A</v>
          </cell>
          <cell r="D149" t="e">
            <v>#N/A</v>
          </cell>
          <cell r="E149" t="e">
            <v>#N/A</v>
          </cell>
        </row>
        <row r="150">
          <cell r="C150" t="e">
            <v>#N/A</v>
          </cell>
          <cell r="D150" t="e">
            <v>#N/A</v>
          </cell>
          <cell r="E150" t="e">
            <v>#N/A</v>
          </cell>
        </row>
        <row r="151">
          <cell r="C151" t="e">
            <v>#N/A</v>
          </cell>
          <cell r="D151" t="e">
            <v>#N/A</v>
          </cell>
          <cell r="E151" t="e">
            <v>#N/A</v>
          </cell>
        </row>
        <row r="152">
          <cell r="C152" t="e">
            <v>#N/A</v>
          </cell>
          <cell r="D152" t="e">
            <v>#N/A</v>
          </cell>
          <cell r="E152" t="e">
            <v>#N/A</v>
          </cell>
        </row>
        <row r="153">
          <cell r="C153" t="e">
            <v>#N/A</v>
          </cell>
          <cell r="D153" t="e">
            <v>#N/A</v>
          </cell>
          <cell r="E153" t="e">
            <v>#N/A</v>
          </cell>
        </row>
        <row r="154">
          <cell r="C154" t="e">
            <v>#N/A</v>
          </cell>
          <cell r="D154" t="e">
            <v>#N/A</v>
          </cell>
          <cell r="E154" t="e">
            <v>#N/A</v>
          </cell>
        </row>
        <row r="155">
          <cell r="C155" t="e">
            <v>#N/A</v>
          </cell>
          <cell r="D155" t="e">
            <v>#N/A</v>
          </cell>
          <cell r="E155" t="e">
            <v>#N/A</v>
          </cell>
        </row>
        <row r="156">
          <cell r="C156" t="e">
            <v>#N/A</v>
          </cell>
          <cell r="D156" t="e">
            <v>#N/A</v>
          </cell>
          <cell r="E156" t="e">
            <v>#N/A</v>
          </cell>
        </row>
        <row r="157">
          <cell r="C157" t="e">
            <v>#N/A</v>
          </cell>
          <cell r="D157" t="e">
            <v>#N/A</v>
          </cell>
          <cell r="E157" t="e">
            <v>#N/A</v>
          </cell>
        </row>
        <row r="158">
          <cell r="C158" t="e">
            <v>#N/A</v>
          </cell>
          <cell r="D158" t="e">
            <v>#N/A</v>
          </cell>
          <cell r="E158" t="e">
            <v>#N/A</v>
          </cell>
        </row>
        <row r="159">
          <cell r="C159" t="e">
            <v>#N/A</v>
          </cell>
          <cell r="D159" t="e">
            <v>#N/A</v>
          </cell>
          <cell r="E159" t="e">
            <v>#N/A</v>
          </cell>
        </row>
        <row r="160">
          <cell r="C160" t="e">
            <v>#N/A</v>
          </cell>
          <cell r="D160" t="e">
            <v>#N/A</v>
          </cell>
          <cell r="E160" t="e">
            <v>#N/A</v>
          </cell>
        </row>
        <row r="161">
          <cell r="C161" t="e">
            <v>#N/A</v>
          </cell>
          <cell r="D161" t="e">
            <v>#N/A</v>
          </cell>
          <cell r="E161" t="e">
            <v>#N/A</v>
          </cell>
        </row>
        <row r="162">
          <cell r="C162" t="e">
            <v>#N/A</v>
          </cell>
          <cell r="D162" t="e">
            <v>#N/A</v>
          </cell>
          <cell r="E162" t="e">
            <v>#N/A</v>
          </cell>
        </row>
        <row r="163">
          <cell r="C163" t="e">
            <v>#N/A</v>
          </cell>
          <cell r="D163" t="e">
            <v>#N/A</v>
          </cell>
          <cell r="E163" t="e">
            <v>#N/A</v>
          </cell>
        </row>
        <row r="164">
          <cell r="C164" t="e">
            <v>#N/A</v>
          </cell>
          <cell r="D164" t="e">
            <v>#N/A</v>
          </cell>
          <cell r="E164" t="e">
            <v>#N/A</v>
          </cell>
        </row>
        <row r="165">
          <cell r="C165" t="e">
            <v>#N/A</v>
          </cell>
          <cell r="D165" t="e">
            <v>#N/A</v>
          </cell>
          <cell r="E165" t="e">
            <v>#N/A</v>
          </cell>
        </row>
        <row r="166">
          <cell r="C166" t="e">
            <v>#N/A</v>
          </cell>
          <cell r="D166" t="e">
            <v>#N/A</v>
          </cell>
          <cell r="E166" t="e">
            <v>#N/A</v>
          </cell>
        </row>
        <row r="167">
          <cell r="C167" t="e">
            <v>#N/A</v>
          </cell>
          <cell r="D167" t="e">
            <v>#N/A</v>
          </cell>
          <cell r="E167" t="e">
            <v>#N/A</v>
          </cell>
        </row>
        <row r="168">
          <cell r="C168" t="e">
            <v>#N/A</v>
          </cell>
          <cell r="D168" t="e">
            <v>#N/A</v>
          </cell>
          <cell r="E168" t="e">
            <v>#N/A</v>
          </cell>
        </row>
        <row r="169">
          <cell r="C169" t="e">
            <v>#N/A</v>
          </cell>
          <cell r="D169" t="e">
            <v>#N/A</v>
          </cell>
          <cell r="E169" t="e">
            <v>#N/A</v>
          </cell>
        </row>
        <row r="170">
          <cell r="C170" t="e">
            <v>#N/A</v>
          </cell>
          <cell r="D170" t="e">
            <v>#N/A</v>
          </cell>
          <cell r="E170" t="e">
            <v>#N/A</v>
          </cell>
        </row>
        <row r="171">
          <cell r="C171" t="e">
            <v>#N/A</v>
          </cell>
          <cell r="D171" t="e">
            <v>#N/A</v>
          </cell>
          <cell r="E171" t="e">
            <v>#N/A</v>
          </cell>
        </row>
        <row r="172">
          <cell r="C172" t="e">
            <v>#N/A</v>
          </cell>
          <cell r="D172" t="e">
            <v>#N/A</v>
          </cell>
          <cell r="E172" t="e">
            <v>#N/A</v>
          </cell>
        </row>
        <row r="173">
          <cell r="C173" t="e">
            <v>#N/A</v>
          </cell>
          <cell r="D173" t="e">
            <v>#N/A</v>
          </cell>
          <cell r="E173" t="e">
            <v>#N/A</v>
          </cell>
        </row>
        <row r="174">
          <cell r="C174" t="e">
            <v>#N/A</v>
          </cell>
          <cell r="D174" t="e">
            <v>#N/A</v>
          </cell>
          <cell r="E174" t="e">
            <v>#N/A</v>
          </cell>
        </row>
        <row r="175">
          <cell r="C175" t="e">
            <v>#N/A</v>
          </cell>
          <cell r="D175" t="e">
            <v>#N/A</v>
          </cell>
          <cell r="E175" t="e">
            <v>#N/A</v>
          </cell>
        </row>
        <row r="176">
          <cell r="C176" t="e">
            <v>#N/A</v>
          </cell>
          <cell r="D176" t="e">
            <v>#N/A</v>
          </cell>
          <cell r="E176" t="e">
            <v>#N/A</v>
          </cell>
        </row>
        <row r="177">
          <cell r="C177" t="e">
            <v>#N/A</v>
          </cell>
          <cell r="D177" t="e">
            <v>#N/A</v>
          </cell>
          <cell r="E177" t="e">
            <v>#N/A</v>
          </cell>
        </row>
        <row r="178">
          <cell r="C178" t="e">
            <v>#N/A</v>
          </cell>
          <cell r="D178" t="e">
            <v>#N/A</v>
          </cell>
          <cell r="E178" t="e">
            <v>#N/A</v>
          </cell>
        </row>
        <row r="179">
          <cell r="C179" t="e">
            <v>#N/A</v>
          </cell>
          <cell r="D179" t="e">
            <v>#N/A</v>
          </cell>
          <cell r="E179" t="e">
            <v>#N/A</v>
          </cell>
        </row>
        <row r="180">
          <cell r="C180" t="e">
            <v>#N/A</v>
          </cell>
          <cell r="D180" t="e">
            <v>#N/A</v>
          </cell>
          <cell r="E180" t="e">
            <v>#N/A</v>
          </cell>
        </row>
        <row r="181">
          <cell r="C181" t="e">
            <v>#N/A</v>
          </cell>
          <cell r="D181" t="e">
            <v>#N/A</v>
          </cell>
          <cell r="E181" t="e">
            <v>#N/A</v>
          </cell>
        </row>
        <row r="182">
          <cell r="C182" t="e">
            <v>#N/A</v>
          </cell>
          <cell r="D182" t="e">
            <v>#N/A</v>
          </cell>
          <cell r="E182" t="e">
            <v>#N/A</v>
          </cell>
        </row>
        <row r="183">
          <cell r="C183" t="e">
            <v>#N/A</v>
          </cell>
          <cell r="D183" t="e">
            <v>#N/A</v>
          </cell>
          <cell r="E183" t="e">
            <v>#N/A</v>
          </cell>
        </row>
        <row r="184">
          <cell r="C184" t="e">
            <v>#N/A</v>
          </cell>
          <cell r="D184" t="e">
            <v>#N/A</v>
          </cell>
          <cell r="E184" t="e">
            <v>#N/A</v>
          </cell>
        </row>
        <row r="185">
          <cell r="C185" t="e">
            <v>#N/A</v>
          </cell>
          <cell r="D185" t="e">
            <v>#N/A</v>
          </cell>
          <cell r="E185" t="e">
            <v>#N/A</v>
          </cell>
        </row>
        <row r="186">
          <cell r="C186" t="e">
            <v>#N/A</v>
          </cell>
          <cell r="D186" t="e">
            <v>#N/A</v>
          </cell>
          <cell r="E186" t="e">
            <v>#N/A</v>
          </cell>
        </row>
        <row r="187">
          <cell r="C187" t="e">
            <v>#N/A</v>
          </cell>
          <cell r="D187" t="e">
            <v>#N/A</v>
          </cell>
          <cell r="E187" t="e">
            <v>#N/A</v>
          </cell>
        </row>
        <row r="188">
          <cell r="C188" t="e">
            <v>#N/A</v>
          </cell>
          <cell r="D188" t="e">
            <v>#N/A</v>
          </cell>
          <cell r="E188" t="e">
            <v>#N/A</v>
          </cell>
        </row>
        <row r="189">
          <cell r="C189" t="e">
            <v>#N/A</v>
          </cell>
          <cell r="D189" t="e">
            <v>#N/A</v>
          </cell>
          <cell r="E189" t="e">
            <v>#N/A</v>
          </cell>
        </row>
        <row r="190">
          <cell r="C190" t="e">
            <v>#N/A</v>
          </cell>
          <cell r="D190" t="e">
            <v>#N/A</v>
          </cell>
          <cell r="E190" t="e">
            <v>#N/A</v>
          </cell>
        </row>
        <row r="191">
          <cell r="C191" t="e">
            <v>#N/A</v>
          </cell>
          <cell r="D191" t="e">
            <v>#N/A</v>
          </cell>
          <cell r="E191" t="e">
            <v>#N/A</v>
          </cell>
        </row>
        <row r="192">
          <cell r="C192" t="e">
            <v>#N/A</v>
          </cell>
          <cell r="D192" t="e">
            <v>#N/A</v>
          </cell>
          <cell r="E192" t="e">
            <v>#N/A</v>
          </cell>
        </row>
        <row r="193">
          <cell r="C193" t="e">
            <v>#N/A</v>
          </cell>
          <cell r="D193" t="e">
            <v>#N/A</v>
          </cell>
          <cell r="E193" t="e">
            <v>#N/A</v>
          </cell>
        </row>
        <row r="194">
          <cell r="C194" t="e">
            <v>#N/A</v>
          </cell>
          <cell r="D194" t="e">
            <v>#N/A</v>
          </cell>
          <cell r="E194" t="e">
            <v>#N/A</v>
          </cell>
        </row>
        <row r="195">
          <cell r="C195" t="e">
            <v>#N/A</v>
          </cell>
          <cell r="D195" t="e">
            <v>#N/A</v>
          </cell>
          <cell r="E195" t="e">
            <v>#N/A</v>
          </cell>
        </row>
        <row r="196">
          <cell r="C196" t="e">
            <v>#N/A</v>
          </cell>
          <cell r="D196" t="e">
            <v>#N/A</v>
          </cell>
          <cell r="E196" t="e">
            <v>#N/A</v>
          </cell>
        </row>
        <row r="197">
          <cell r="C197" t="e">
            <v>#N/A</v>
          </cell>
          <cell r="D197" t="e">
            <v>#N/A</v>
          </cell>
          <cell r="E197" t="e">
            <v>#N/A</v>
          </cell>
        </row>
        <row r="198">
          <cell r="C198" t="e">
            <v>#N/A</v>
          </cell>
          <cell r="D198" t="e">
            <v>#N/A</v>
          </cell>
          <cell r="E198" t="e">
            <v>#N/A</v>
          </cell>
        </row>
        <row r="199">
          <cell r="C199" t="e">
            <v>#N/A</v>
          </cell>
          <cell r="D199" t="e">
            <v>#N/A</v>
          </cell>
          <cell r="E199" t="e">
            <v>#N/A</v>
          </cell>
        </row>
        <row r="200">
          <cell r="C200" t="e">
            <v>#N/A</v>
          </cell>
          <cell r="D200" t="e">
            <v>#N/A</v>
          </cell>
          <cell r="E200" t="e">
            <v>#N/A</v>
          </cell>
        </row>
        <row r="201">
          <cell r="C201" t="e">
            <v>#N/A</v>
          </cell>
          <cell r="D201" t="e">
            <v>#N/A</v>
          </cell>
          <cell r="E201" t="e">
            <v>#N/A</v>
          </cell>
        </row>
        <row r="202">
          <cell r="C202" t="e">
            <v>#N/A</v>
          </cell>
          <cell r="D202" t="e">
            <v>#N/A</v>
          </cell>
          <cell r="E202" t="e">
            <v>#N/A</v>
          </cell>
        </row>
        <row r="203">
          <cell r="C203" t="e">
            <v>#N/A</v>
          </cell>
          <cell r="D203" t="e">
            <v>#N/A</v>
          </cell>
          <cell r="E203" t="e">
            <v>#N/A</v>
          </cell>
        </row>
        <row r="204">
          <cell r="C204" t="e">
            <v>#N/A</v>
          </cell>
          <cell r="D204" t="e">
            <v>#N/A</v>
          </cell>
          <cell r="E204" t="e">
            <v>#N/A</v>
          </cell>
        </row>
        <row r="205">
          <cell r="C205" t="e">
            <v>#N/A</v>
          </cell>
          <cell r="D205" t="e">
            <v>#N/A</v>
          </cell>
          <cell r="E205" t="e">
            <v>#N/A</v>
          </cell>
        </row>
        <row r="206">
          <cell r="C206" t="e">
            <v>#N/A</v>
          </cell>
          <cell r="D206" t="e">
            <v>#N/A</v>
          </cell>
          <cell r="E206" t="e">
            <v>#N/A</v>
          </cell>
        </row>
        <row r="207">
          <cell r="C207" t="e">
            <v>#N/A</v>
          </cell>
          <cell r="D207" t="e">
            <v>#N/A</v>
          </cell>
          <cell r="E207" t="e">
            <v>#N/A</v>
          </cell>
        </row>
        <row r="208">
          <cell r="C208" t="e">
            <v>#N/A</v>
          </cell>
          <cell r="D208" t="e">
            <v>#N/A</v>
          </cell>
          <cell r="E208" t="e">
            <v>#N/A</v>
          </cell>
        </row>
        <row r="209">
          <cell r="C209" t="e">
            <v>#N/A</v>
          </cell>
          <cell r="D209" t="e">
            <v>#N/A</v>
          </cell>
          <cell r="E209" t="e">
            <v>#N/A</v>
          </cell>
        </row>
        <row r="210">
          <cell r="C210" t="e">
            <v>#N/A</v>
          </cell>
          <cell r="D210" t="e">
            <v>#N/A</v>
          </cell>
          <cell r="E210" t="e">
            <v>#N/A</v>
          </cell>
        </row>
        <row r="211">
          <cell r="C211" t="e">
            <v>#N/A</v>
          </cell>
          <cell r="D211" t="e">
            <v>#N/A</v>
          </cell>
          <cell r="E211" t="e">
            <v>#N/A</v>
          </cell>
        </row>
        <row r="212">
          <cell r="C212" t="e">
            <v>#N/A</v>
          </cell>
          <cell r="D212" t="e">
            <v>#N/A</v>
          </cell>
          <cell r="E212" t="e">
            <v>#N/A</v>
          </cell>
        </row>
        <row r="213">
          <cell r="C213" t="e">
            <v>#N/A</v>
          </cell>
          <cell r="D213" t="e">
            <v>#N/A</v>
          </cell>
          <cell r="E213" t="e">
            <v>#N/A</v>
          </cell>
        </row>
        <row r="214">
          <cell r="C214" t="e">
            <v>#N/A</v>
          </cell>
          <cell r="D214" t="e">
            <v>#N/A</v>
          </cell>
          <cell r="E214" t="e">
            <v>#N/A</v>
          </cell>
        </row>
        <row r="215">
          <cell r="C215" t="e">
            <v>#N/A</v>
          </cell>
          <cell r="D215" t="e">
            <v>#N/A</v>
          </cell>
          <cell r="E215" t="e">
            <v>#N/A</v>
          </cell>
        </row>
        <row r="216">
          <cell r="C216" t="e">
            <v>#N/A</v>
          </cell>
          <cell r="D216" t="e">
            <v>#N/A</v>
          </cell>
          <cell r="E216" t="e">
            <v>#N/A</v>
          </cell>
        </row>
        <row r="217">
          <cell r="C217" t="e">
            <v>#N/A</v>
          </cell>
          <cell r="D217" t="e">
            <v>#N/A</v>
          </cell>
          <cell r="E217" t="e">
            <v>#N/A</v>
          </cell>
        </row>
        <row r="218">
          <cell r="C218" t="e">
            <v>#N/A</v>
          </cell>
          <cell r="D218" t="e">
            <v>#N/A</v>
          </cell>
          <cell r="E218" t="e">
            <v>#N/A</v>
          </cell>
        </row>
        <row r="219">
          <cell r="C219" t="e">
            <v>#N/A</v>
          </cell>
          <cell r="D219" t="e">
            <v>#N/A</v>
          </cell>
          <cell r="E219" t="e">
            <v>#N/A</v>
          </cell>
        </row>
        <row r="220">
          <cell r="C220" t="e">
            <v>#N/A</v>
          </cell>
          <cell r="D220" t="e">
            <v>#N/A</v>
          </cell>
          <cell r="E220" t="e">
            <v>#N/A</v>
          </cell>
        </row>
        <row r="221">
          <cell r="C221" t="e">
            <v>#N/A</v>
          </cell>
          <cell r="D221" t="e">
            <v>#N/A</v>
          </cell>
          <cell r="E221" t="e">
            <v>#N/A</v>
          </cell>
        </row>
        <row r="222">
          <cell r="C222" t="e">
            <v>#N/A</v>
          </cell>
          <cell r="D222" t="e">
            <v>#N/A</v>
          </cell>
          <cell r="E222" t="e">
            <v>#N/A</v>
          </cell>
        </row>
        <row r="223">
          <cell r="C223" t="e">
            <v>#N/A</v>
          </cell>
          <cell r="D223" t="e">
            <v>#N/A</v>
          </cell>
          <cell r="E223" t="e">
            <v>#N/A</v>
          </cell>
        </row>
        <row r="224">
          <cell r="C224" t="e">
            <v>#N/A</v>
          </cell>
          <cell r="D224" t="e">
            <v>#N/A</v>
          </cell>
          <cell r="E224" t="e">
            <v>#N/A</v>
          </cell>
        </row>
        <row r="225">
          <cell r="C225" t="e">
            <v>#N/A</v>
          </cell>
          <cell r="D225" t="e">
            <v>#N/A</v>
          </cell>
          <cell r="E225" t="e">
            <v>#N/A</v>
          </cell>
        </row>
        <row r="226">
          <cell r="C226" t="e">
            <v>#N/A</v>
          </cell>
          <cell r="D226" t="e">
            <v>#N/A</v>
          </cell>
          <cell r="E226" t="e">
            <v>#N/A</v>
          </cell>
        </row>
        <row r="227">
          <cell r="C227" t="e">
            <v>#N/A</v>
          </cell>
          <cell r="D227" t="e">
            <v>#N/A</v>
          </cell>
          <cell r="E227" t="e">
            <v>#N/A</v>
          </cell>
        </row>
        <row r="228">
          <cell r="C228" t="e">
            <v>#N/A</v>
          </cell>
          <cell r="D228" t="e">
            <v>#N/A</v>
          </cell>
          <cell r="E228" t="e">
            <v>#N/A</v>
          </cell>
        </row>
        <row r="229">
          <cell r="C229" t="e">
            <v>#N/A</v>
          </cell>
          <cell r="D229" t="e">
            <v>#N/A</v>
          </cell>
          <cell r="E229" t="e">
            <v>#N/A</v>
          </cell>
        </row>
        <row r="230">
          <cell r="C230" t="e">
            <v>#N/A</v>
          </cell>
          <cell r="D230" t="e">
            <v>#N/A</v>
          </cell>
          <cell r="E230" t="e">
            <v>#N/A</v>
          </cell>
        </row>
        <row r="231">
          <cell r="C231" t="e">
            <v>#N/A</v>
          </cell>
          <cell r="D231" t="e">
            <v>#N/A</v>
          </cell>
          <cell r="E231" t="e">
            <v>#N/A</v>
          </cell>
        </row>
        <row r="232">
          <cell r="C232" t="e">
            <v>#N/A</v>
          </cell>
          <cell r="D232" t="e">
            <v>#N/A</v>
          </cell>
          <cell r="E232" t="e">
            <v>#N/A</v>
          </cell>
        </row>
        <row r="233">
          <cell r="C233" t="e">
            <v>#N/A</v>
          </cell>
          <cell r="D233" t="e">
            <v>#N/A</v>
          </cell>
          <cell r="E233" t="e">
            <v>#N/A</v>
          </cell>
        </row>
        <row r="234">
          <cell r="C234" t="e">
            <v>#N/A</v>
          </cell>
          <cell r="D234" t="e">
            <v>#N/A</v>
          </cell>
          <cell r="E234" t="e">
            <v>#N/A</v>
          </cell>
        </row>
        <row r="235">
          <cell r="C235" t="e">
            <v>#N/A</v>
          </cell>
          <cell r="D235" t="e">
            <v>#N/A</v>
          </cell>
          <cell r="E235" t="e">
            <v>#N/A</v>
          </cell>
        </row>
        <row r="236">
          <cell r="C236" t="e">
            <v>#N/A</v>
          </cell>
          <cell r="D236" t="e">
            <v>#N/A</v>
          </cell>
          <cell r="E236" t="e">
            <v>#N/A</v>
          </cell>
        </row>
        <row r="237">
          <cell r="C237" t="e">
            <v>#N/A</v>
          </cell>
          <cell r="D237" t="e">
            <v>#N/A</v>
          </cell>
          <cell r="E237" t="e">
            <v>#N/A</v>
          </cell>
        </row>
        <row r="238">
          <cell r="C238" t="e">
            <v>#N/A</v>
          </cell>
          <cell r="D238" t="e">
            <v>#N/A</v>
          </cell>
          <cell r="E238" t="e">
            <v>#N/A</v>
          </cell>
        </row>
        <row r="239">
          <cell r="C239" t="e">
            <v>#N/A</v>
          </cell>
          <cell r="D239" t="e">
            <v>#N/A</v>
          </cell>
          <cell r="E239" t="e">
            <v>#N/A</v>
          </cell>
        </row>
        <row r="240">
          <cell r="C240" t="e">
            <v>#N/A</v>
          </cell>
          <cell r="D240" t="e">
            <v>#N/A</v>
          </cell>
          <cell r="E240" t="e">
            <v>#N/A</v>
          </cell>
        </row>
        <row r="241">
          <cell r="C241" t="e">
            <v>#N/A</v>
          </cell>
          <cell r="D241" t="e">
            <v>#N/A</v>
          </cell>
          <cell r="E241" t="e">
            <v>#N/A</v>
          </cell>
        </row>
        <row r="242">
          <cell r="C242" t="e">
            <v>#N/A</v>
          </cell>
          <cell r="D242" t="e">
            <v>#N/A</v>
          </cell>
          <cell r="E242" t="e">
            <v>#N/A</v>
          </cell>
        </row>
        <row r="243">
          <cell r="C243" t="e">
            <v>#N/A</v>
          </cell>
          <cell r="D243" t="e">
            <v>#N/A</v>
          </cell>
          <cell r="E243" t="e">
            <v>#N/A</v>
          </cell>
        </row>
        <row r="244">
          <cell r="C244" t="e">
            <v>#N/A</v>
          </cell>
          <cell r="D244" t="e">
            <v>#N/A</v>
          </cell>
          <cell r="E244" t="e">
            <v>#N/A</v>
          </cell>
        </row>
        <row r="245">
          <cell r="C245" t="e">
            <v>#N/A</v>
          </cell>
          <cell r="D245" t="e">
            <v>#N/A</v>
          </cell>
          <cell r="E245" t="e">
            <v>#N/A</v>
          </cell>
        </row>
        <row r="246">
          <cell r="C246" t="e">
            <v>#N/A</v>
          </cell>
          <cell r="D246" t="e">
            <v>#N/A</v>
          </cell>
          <cell r="E246" t="e">
            <v>#N/A</v>
          </cell>
        </row>
        <row r="247">
          <cell r="C247" t="e">
            <v>#N/A</v>
          </cell>
          <cell r="D247" t="e">
            <v>#N/A</v>
          </cell>
          <cell r="E247" t="e">
            <v>#N/A</v>
          </cell>
        </row>
        <row r="248">
          <cell r="C248" t="e">
            <v>#N/A</v>
          </cell>
          <cell r="D248" t="e">
            <v>#N/A</v>
          </cell>
          <cell r="E248" t="e">
            <v>#N/A</v>
          </cell>
        </row>
        <row r="249">
          <cell r="C249" t="e">
            <v>#N/A</v>
          </cell>
          <cell r="D249" t="e">
            <v>#N/A</v>
          </cell>
          <cell r="E249" t="e">
            <v>#N/A</v>
          </cell>
        </row>
        <row r="250">
          <cell r="C250" t="e">
            <v>#N/A</v>
          </cell>
          <cell r="D250" t="e">
            <v>#N/A</v>
          </cell>
          <cell r="E250" t="e">
            <v>#N/A</v>
          </cell>
        </row>
        <row r="251">
          <cell r="C251" t="e">
            <v>#N/A</v>
          </cell>
          <cell r="D251" t="e">
            <v>#N/A</v>
          </cell>
          <cell r="E251" t="e">
            <v>#N/A</v>
          </cell>
        </row>
        <row r="252">
          <cell r="C252" t="e">
            <v>#N/A</v>
          </cell>
          <cell r="D252" t="e">
            <v>#N/A</v>
          </cell>
          <cell r="E252" t="e">
            <v>#N/A</v>
          </cell>
        </row>
        <row r="253">
          <cell r="C253" t="e">
            <v>#N/A</v>
          </cell>
          <cell r="D253" t="e">
            <v>#N/A</v>
          </cell>
          <cell r="E253" t="e">
            <v>#N/A</v>
          </cell>
        </row>
        <row r="254">
          <cell r="C254" t="e">
            <v>#N/A</v>
          </cell>
          <cell r="D254" t="e">
            <v>#N/A</v>
          </cell>
          <cell r="E254" t="e">
            <v>#N/A</v>
          </cell>
        </row>
        <row r="255">
          <cell r="C255" t="e">
            <v>#N/A</v>
          </cell>
          <cell r="D255" t="e">
            <v>#N/A</v>
          </cell>
          <cell r="E255" t="e">
            <v>#N/A</v>
          </cell>
        </row>
        <row r="256">
          <cell r="C256" t="e">
            <v>#N/A</v>
          </cell>
          <cell r="D256" t="e">
            <v>#N/A</v>
          </cell>
          <cell r="E256" t="e">
            <v>#N/A</v>
          </cell>
        </row>
        <row r="257">
          <cell r="C257" t="e">
            <v>#N/A</v>
          </cell>
          <cell r="D257" t="e">
            <v>#N/A</v>
          </cell>
          <cell r="E257" t="e">
            <v>#N/A</v>
          </cell>
        </row>
        <row r="258">
          <cell r="C258" t="e">
            <v>#N/A</v>
          </cell>
          <cell r="D258" t="e">
            <v>#N/A</v>
          </cell>
          <cell r="E258" t="e">
            <v>#N/A</v>
          </cell>
        </row>
        <row r="259">
          <cell r="C259" t="e">
            <v>#N/A</v>
          </cell>
          <cell r="D259" t="e">
            <v>#N/A</v>
          </cell>
          <cell r="E259" t="e">
            <v>#N/A</v>
          </cell>
        </row>
        <row r="260">
          <cell r="C260" t="e">
            <v>#N/A</v>
          </cell>
          <cell r="D260" t="e">
            <v>#N/A</v>
          </cell>
          <cell r="E260" t="e">
            <v>#N/A</v>
          </cell>
        </row>
        <row r="261">
          <cell r="C261" t="e">
            <v>#N/A</v>
          </cell>
          <cell r="D261" t="e">
            <v>#N/A</v>
          </cell>
          <cell r="E261" t="e">
            <v>#N/A</v>
          </cell>
        </row>
        <row r="262">
          <cell r="C262" t="e">
            <v>#N/A</v>
          </cell>
          <cell r="D262" t="e">
            <v>#N/A</v>
          </cell>
          <cell r="E262" t="e">
            <v>#N/A</v>
          </cell>
        </row>
        <row r="263">
          <cell r="C263" t="e">
            <v>#N/A</v>
          </cell>
          <cell r="D263" t="e">
            <v>#N/A</v>
          </cell>
          <cell r="E263" t="e">
            <v>#N/A</v>
          </cell>
        </row>
        <row r="264">
          <cell r="C264" t="e">
            <v>#N/A</v>
          </cell>
          <cell r="D264" t="e">
            <v>#N/A</v>
          </cell>
          <cell r="E264" t="e">
            <v>#N/A</v>
          </cell>
        </row>
        <row r="265">
          <cell r="C265" t="e">
            <v>#N/A</v>
          </cell>
          <cell r="D265" t="e">
            <v>#N/A</v>
          </cell>
          <cell r="E265" t="e">
            <v>#N/A</v>
          </cell>
        </row>
        <row r="266">
          <cell r="C266" t="e">
            <v>#N/A</v>
          </cell>
          <cell r="D266" t="e">
            <v>#N/A</v>
          </cell>
          <cell r="E266" t="e">
            <v>#N/A</v>
          </cell>
        </row>
        <row r="267">
          <cell r="C267" t="e">
            <v>#N/A</v>
          </cell>
          <cell r="D267" t="e">
            <v>#N/A</v>
          </cell>
          <cell r="E267" t="e">
            <v>#N/A</v>
          </cell>
        </row>
        <row r="268">
          <cell r="C268" t="e">
            <v>#N/A</v>
          </cell>
          <cell r="D268" t="e">
            <v>#N/A</v>
          </cell>
          <cell r="E268" t="e">
            <v>#N/A</v>
          </cell>
        </row>
        <row r="269">
          <cell r="C269" t="e">
            <v>#N/A</v>
          </cell>
          <cell r="D269" t="e">
            <v>#N/A</v>
          </cell>
          <cell r="E269" t="e">
            <v>#N/A</v>
          </cell>
        </row>
        <row r="270">
          <cell r="C270" t="e">
            <v>#N/A</v>
          </cell>
          <cell r="D270" t="e">
            <v>#N/A</v>
          </cell>
          <cell r="E270" t="e">
            <v>#N/A</v>
          </cell>
        </row>
        <row r="271">
          <cell r="C271" t="e">
            <v>#N/A</v>
          </cell>
          <cell r="D271" t="e">
            <v>#N/A</v>
          </cell>
          <cell r="E271" t="e">
            <v>#N/A</v>
          </cell>
        </row>
        <row r="272">
          <cell r="C272" t="e">
            <v>#N/A</v>
          </cell>
          <cell r="D272" t="e">
            <v>#N/A</v>
          </cell>
          <cell r="E272" t="e">
            <v>#N/A</v>
          </cell>
        </row>
        <row r="273">
          <cell r="C273" t="e">
            <v>#N/A</v>
          </cell>
          <cell r="D273" t="e">
            <v>#N/A</v>
          </cell>
          <cell r="E273" t="e">
            <v>#N/A</v>
          </cell>
        </row>
        <row r="274">
          <cell r="C274" t="e">
            <v>#N/A</v>
          </cell>
          <cell r="D274" t="e">
            <v>#N/A</v>
          </cell>
          <cell r="E274" t="e">
            <v>#N/A</v>
          </cell>
        </row>
        <row r="275">
          <cell r="C275" t="e">
            <v>#N/A</v>
          </cell>
          <cell r="D275" t="e">
            <v>#N/A</v>
          </cell>
          <cell r="E275" t="e">
            <v>#N/A</v>
          </cell>
        </row>
        <row r="276">
          <cell r="C276" t="e">
            <v>#N/A</v>
          </cell>
          <cell r="D276" t="e">
            <v>#N/A</v>
          </cell>
          <cell r="E276" t="e">
            <v>#N/A</v>
          </cell>
        </row>
        <row r="277">
          <cell r="C277" t="e">
            <v>#N/A</v>
          </cell>
          <cell r="D277" t="e">
            <v>#N/A</v>
          </cell>
          <cell r="E277" t="e">
            <v>#N/A</v>
          </cell>
        </row>
        <row r="278">
          <cell r="C278" t="e">
            <v>#N/A</v>
          </cell>
          <cell r="D278" t="e">
            <v>#N/A</v>
          </cell>
          <cell r="E278" t="e">
            <v>#N/A</v>
          </cell>
        </row>
        <row r="279">
          <cell r="C279" t="e">
            <v>#N/A</v>
          </cell>
          <cell r="D279" t="e">
            <v>#N/A</v>
          </cell>
          <cell r="E279" t="e">
            <v>#N/A</v>
          </cell>
        </row>
        <row r="280">
          <cell r="C280" t="e">
            <v>#N/A</v>
          </cell>
          <cell r="D280" t="e">
            <v>#N/A</v>
          </cell>
          <cell r="E280" t="e">
            <v>#N/A</v>
          </cell>
        </row>
        <row r="281">
          <cell r="C281" t="e">
            <v>#N/A</v>
          </cell>
          <cell r="D281" t="e">
            <v>#N/A</v>
          </cell>
          <cell r="E281" t="e">
            <v>#N/A</v>
          </cell>
        </row>
        <row r="282">
          <cell r="C282" t="e">
            <v>#N/A</v>
          </cell>
          <cell r="D282" t="e">
            <v>#N/A</v>
          </cell>
          <cell r="E282" t="e">
            <v>#N/A</v>
          </cell>
        </row>
        <row r="283">
          <cell r="C283" t="e">
            <v>#N/A</v>
          </cell>
          <cell r="D283" t="e">
            <v>#N/A</v>
          </cell>
          <cell r="E283" t="e">
            <v>#N/A</v>
          </cell>
        </row>
        <row r="284">
          <cell r="C284" t="e">
            <v>#N/A</v>
          </cell>
          <cell r="D284" t="e">
            <v>#N/A</v>
          </cell>
          <cell r="E284" t="e">
            <v>#N/A</v>
          </cell>
        </row>
        <row r="285">
          <cell r="C285" t="e">
            <v>#N/A</v>
          </cell>
          <cell r="D285" t="e">
            <v>#N/A</v>
          </cell>
          <cell r="E285" t="e">
            <v>#N/A</v>
          </cell>
        </row>
        <row r="286">
          <cell r="C286" t="e">
            <v>#N/A</v>
          </cell>
          <cell r="D286" t="e">
            <v>#N/A</v>
          </cell>
          <cell r="E286" t="e">
            <v>#N/A</v>
          </cell>
        </row>
        <row r="287">
          <cell r="C287" t="e">
            <v>#N/A</v>
          </cell>
          <cell r="D287" t="e">
            <v>#N/A</v>
          </cell>
          <cell r="E287" t="e">
            <v>#N/A</v>
          </cell>
        </row>
        <row r="288">
          <cell r="C288" t="e">
            <v>#N/A</v>
          </cell>
          <cell r="D288" t="e">
            <v>#N/A</v>
          </cell>
          <cell r="E288" t="e">
            <v>#N/A</v>
          </cell>
        </row>
        <row r="289">
          <cell r="C289" t="e">
            <v>#N/A</v>
          </cell>
          <cell r="D289" t="e">
            <v>#N/A</v>
          </cell>
          <cell r="E289" t="e">
            <v>#N/A</v>
          </cell>
        </row>
        <row r="290">
          <cell r="C290" t="e">
            <v>#N/A</v>
          </cell>
          <cell r="D290" t="e">
            <v>#N/A</v>
          </cell>
          <cell r="E290" t="e">
            <v>#N/A</v>
          </cell>
        </row>
        <row r="291">
          <cell r="C291" t="e">
            <v>#N/A</v>
          </cell>
          <cell r="D291" t="e">
            <v>#N/A</v>
          </cell>
          <cell r="E291" t="e">
            <v>#N/A</v>
          </cell>
        </row>
        <row r="292">
          <cell r="C292" t="e">
            <v>#N/A</v>
          </cell>
          <cell r="D292" t="e">
            <v>#N/A</v>
          </cell>
          <cell r="E292" t="e">
            <v>#N/A</v>
          </cell>
        </row>
        <row r="293">
          <cell r="C293" t="e">
            <v>#N/A</v>
          </cell>
          <cell r="D293" t="e">
            <v>#N/A</v>
          </cell>
          <cell r="E293" t="e">
            <v>#N/A</v>
          </cell>
        </row>
        <row r="294">
          <cell r="C294" t="e">
            <v>#N/A</v>
          </cell>
          <cell r="D294" t="e">
            <v>#N/A</v>
          </cell>
          <cell r="E294" t="e">
            <v>#N/A</v>
          </cell>
        </row>
        <row r="295">
          <cell r="C295" t="e">
            <v>#N/A</v>
          </cell>
          <cell r="D295" t="e">
            <v>#N/A</v>
          </cell>
          <cell r="E295" t="e">
            <v>#N/A</v>
          </cell>
        </row>
        <row r="296">
          <cell r="C296" t="e">
            <v>#N/A</v>
          </cell>
          <cell r="D296" t="e">
            <v>#N/A</v>
          </cell>
          <cell r="E296" t="e">
            <v>#N/A</v>
          </cell>
        </row>
        <row r="297">
          <cell r="C297" t="e">
            <v>#N/A</v>
          </cell>
          <cell r="D297" t="e">
            <v>#N/A</v>
          </cell>
          <cell r="E297" t="e">
            <v>#N/A</v>
          </cell>
        </row>
        <row r="298">
          <cell r="C298" t="e">
            <v>#N/A</v>
          </cell>
          <cell r="D298" t="e">
            <v>#N/A</v>
          </cell>
          <cell r="E298" t="e">
            <v>#N/A</v>
          </cell>
        </row>
        <row r="299">
          <cell r="C299" t="e">
            <v>#N/A</v>
          </cell>
          <cell r="D299" t="e">
            <v>#N/A</v>
          </cell>
          <cell r="E299" t="e">
            <v>#N/A</v>
          </cell>
        </row>
        <row r="300">
          <cell r="C300" t="e">
            <v>#N/A</v>
          </cell>
          <cell r="D300" t="e">
            <v>#N/A</v>
          </cell>
          <cell r="E300" t="e">
            <v>#N/A</v>
          </cell>
        </row>
        <row r="301">
          <cell r="C301" t="e">
            <v>#N/A</v>
          </cell>
          <cell r="D301" t="e">
            <v>#N/A</v>
          </cell>
          <cell r="E301" t="e">
            <v>#N/A</v>
          </cell>
        </row>
        <row r="302">
          <cell r="C302" t="e">
            <v>#N/A</v>
          </cell>
          <cell r="D302" t="e">
            <v>#N/A</v>
          </cell>
          <cell r="E302" t="e">
            <v>#N/A</v>
          </cell>
        </row>
        <row r="303">
          <cell r="C303" t="e">
            <v>#N/A</v>
          </cell>
          <cell r="D303" t="e">
            <v>#N/A</v>
          </cell>
          <cell r="E303" t="e">
            <v>#N/A</v>
          </cell>
        </row>
        <row r="304">
          <cell r="C304" t="e">
            <v>#N/A</v>
          </cell>
          <cell r="D304" t="e">
            <v>#N/A</v>
          </cell>
          <cell r="E304" t="e">
            <v>#N/A</v>
          </cell>
        </row>
        <row r="305">
          <cell r="C305" t="e">
            <v>#N/A</v>
          </cell>
          <cell r="D305" t="e">
            <v>#N/A</v>
          </cell>
          <cell r="E305" t="e">
            <v>#N/A</v>
          </cell>
        </row>
        <row r="306">
          <cell r="C306" t="e">
            <v>#N/A</v>
          </cell>
          <cell r="D306" t="e">
            <v>#N/A</v>
          </cell>
          <cell r="E306" t="e">
            <v>#N/A</v>
          </cell>
        </row>
        <row r="307">
          <cell r="C307" t="e">
            <v>#N/A</v>
          </cell>
          <cell r="D307" t="e">
            <v>#N/A</v>
          </cell>
          <cell r="E307" t="e">
            <v>#N/A</v>
          </cell>
        </row>
        <row r="308">
          <cell r="C308" t="e">
            <v>#N/A</v>
          </cell>
          <cell r="D308" t="e">
            <v>#N/A</v>
          </cell>
          <cell r="E308" t="e">
            <v>#N/A</v>
          </cell>
        </row>
        <row r="309">
          <cell r="C309" t="e">
            <v>#N/A</v>
          </cell>
          <cell r="D309" t="e">
            <v>#N/A</v>
          </cell>
          <cell r="E309" t="e">
            <v>#N/A</v>
          </cell>
        </row>
        <row r="310">
          <cell r="C310" t="e">
            <v>#N/A</v>
          </cell>
          <cell r="D310" t="e">
            <v>#N/A</v>
          </cell>
          <cell r="E310" t="e">
            <v>#N/A</v>
          </cell>
        </row>
        <row r="311">
          <cell r="C311" t="e">
            <v>#N/A</v>
          </cell>
          <cell r="D311" t="e">
            <v>#N/A</v>
          </cell>
          <cell r="E311" t="e">
            <v>#N/A</v>
          </cell>
        </row>
        <row r="312">
          <cell r="C312" t="e">
            <v>#N/A</v>
          </cell>
          <cell r="D312" t="e">
            <v>#N/A</v>
          </cell>
          <cell r="E312" t="e">
            <v>#N/A</v>
          </cell>
        </row>
        <row r="313">
          <cell r="C313" t="e">
            <v>#N/A</v>
          </cell>
          <cell r="D313" t="e">
            <v>#N/A</v>
          </cell>
          <cell r="E313" t="e">
            <v>#N/A</v>
          </cell>
        </row>
        <row r="314">
          <cell r="C314" t="e">
            <v>#N/A</v>
          </cell>
          <cell r="D314" t="e">
            <v>#N/A</v>
          </cell>
          <cell r="E314" t="e">
            <v>#N/A</v>
          </cell>
        </row>
        <row r="315">
          <cell r="C315" t="e">
            <v>#N/A</v>
          </cell>
          <cell r="D315" t="e">
            <v>#N/A</v>
          </cell>
          <cell r="E315" t="e">
            <v>#N/A</v>
          </cell>
        </row>
        <row r="316">
          <cell r="C316" t="e">
            <v>#N/A</v>
          </cell>
          <cell r="D316" t="e">
            <v>#N/A</v>
          </cell>
          <cell r="E316" t="e">
            <v>#N/A</v>
          </cell>
        </row>
        <row r="317">
          <cell r="C317" t="e">
            <v>#N/A</v>
          </cell>
          <cell r="D317" t="e">
            <v>#N/A</v>
          </cell>
          <cell r="E317" t="e">
            <v>#N/A</v>
          </cell>
        </row>
        <row r="318">
          <cell r="C318" t="e">
            <v>#N/A</v>
          </cell>
          <cell r="D318" t="e">
            <v>#N/A</v>
          </cell>
          <cell r="E318" t="e">
            <v>#N/A</v>
          </cell>
        </row>
        <row r="319">
          <cell r="C319" t="e">
            <v>#N/A</v>
          </cell>
          <cell r="D319" t="e">
            <v>#N/A</v>
          </cell>
          <cell r="E319" t="e">
            <v>#N/A</v>
          </cell>
        </row>
        <row r="320">
          <cell r="C320" t="e">
            <v>#N/A</v>
          </cell>
          <cell r="D320" t="e">
            <v>#N/A</v>
          </cell>
          <cell r="E320" t="e">
            <v>#N/A</v>
          </cell>
        </row>
        <row r="321">
          <cell r="C321" t="e">
            <v>#N/A</v>
          </cell>
          <cell r="D321" t="e">
            <v>#N/A</v>
          </cell>
          <cell r="E321" t="e">
            <v>#N/A</v>
          </cell>
        </row>
        <row r="322">
          <cell r="C322" t="e">
            <v>#N/A</v>
          </cell>
          <cell r="D322" t="e">
            <v>#N/A</v>
          </cell>
          <cell r="E322" t="e">
            <v>#N/A</v>
          </cell>
        </row>
        <row r="323">
          <cell r="C323" t="e">
            <v>#N/A</v>
          </cell>
          <cell r="D323" t="e">
            <v>#N/A</v>
          </cell>
          <cell r="E323" t="e">
            <v>#N/A</v>
          </cell>
        </row>
        <row r="324">
          <cell r="C324" t="e">
            <v>#N/A</v>
          </cell>
          <cell r="D324" t="e">
            <v>#N/A</v>
          </cell>
          <cell r="E324" t="e">
            <v>#N/A</v>
          </cell>
        </row>
        <row r="325">
          <cell r="C325" t="e">
            <v>#N/A</v>
          </cell>
          <cell r="D325" t="e">
            <v>#N/A</v>
          </cell>
          <cell r="E325" t="e">
            <v>#N/A</v>
          </cell>
        </row>
        <row r="326">
          <cell r="C326" t="e">
            <v>#N/A</v>
          </cell>
          <cell r="D326" t="e">
            <v>#N/A</v>
          </cell>
          <cell r="E326" t="e">
            <v>#N/A</v>
          </cell>
        </row>
        <row r="327">
          <cell r="C327" t="e">
            <v>#N/A</v>
          </cell>
          <cell r="D327" t="e">
            <v>#N/A</v>
          </cell>
          <cell r="E327" t="e">
            <v>#N/A</v>
          </cell>
        </row>
        <row r="328">
          <cell r="C328" t="e">
            <v>#N/A</v>
          </cell>
          <cell r="D328" t="e">
            <v>#N/A</v>
          </cell>
          <cell r="E328" t="e">
            <v>#N/A</v>
          </cell>
        </row>
        <row r="329">
          <cell r="C329" t="e">
            <v>#N/A</v>
          </cell>
          <cell r="D329" t="e">
            <v>#N/A</v>
          </cell>
          <cell r="E329" t="e">
            <v>#N/A</v>
          </cell>
        </row>
        <row r="330">
          <cell r="C330" t="e">
            <v>#N/A</v>
          </cell>
          <cell r="D330" t="e">
            <v>#N/A</v>
          </cell>
          <cell r="E330" t="e">
            <v>#N/A</v>
          </cell>
        </row>
        <row r="331">
          <cell r="C331" t="e">
            <v>#N/A</v>
          </cell>
          <cell r="D331" t="e">
            <v>#N/A</v>
          </cell>
          <cell r="E331" t="e">
            <v>#N/A</v>
          </cell>
        </row>
        <row r="332">
          <cell r="C332" t="e">
            <v>#N/A</v>
          </cell>
          <cell r="D332" t="e">
            <v>#N/A</v>
          </cell>
          <cell r="E332" t="e">
            <v>#N/A</v>
          </cell>
        </row>
        <row r="333">
          <cell r="C333" t="e">
            <v>#N/A</v>
          </cell>
          <cell r="D333" t="e">
            <v>#N/A</v>
          </cell>
          <cell r="E333" t="e">
            <v>#N/A</v>
          </cell>
        </row>
        <row r="334">
          <cell r="C334" t="e">
            <v>#N/A</v>
          </cell>
          <cell r="D334" t="e">
            <v>#N/A</v>
          </cell>
          <cell r="E334" t="e">
            <v>#N/A</v>
          </cell>
        </row>
        <row r="335">
          <cell r="C335" t="e">
            <v>#N/A</v>
          </cell>
          <cell r="D335" t="e">
            <v>#N/A</v>
          </cell>
          <cell r="E335" t="e">
            <v>#N/A</v>
          </cell>
        </row>
        <row r="336">
          <cell r="C336" t="e">
            <v>#N/A</v>
          </cell>
          <cell r="D336" t="e">
            <v>#N/A</v>
          </cell>
          <cell r="E336" t="e">
            <v>#N/A</v>
          </cell>
        </row>
        <row r="337">
          <cell r="C337" t="e">
            <v>#N/A</v>
          </cell>
          <cell r="D337" t="e">
            <v>#N/A</v>
          </cell>
          <cell r="E337" t="e">
            <v>#N/A</v>
          </cell>
        </row>
        <row r="338">
          <cell r="C338" t="e">
            <v>#N/A</v>
          </cell>
          <cell r="D338" t="e">
            <v>#N/A</v>
          </cell>
          <cell r="E338" t="e">
            <v>#N/A</v>
          </cell>
        </row>
        <row r="339">
          <cell r="C339" t="e">
            <v>#N/A</v>
          </cell>
          <cell r="D339" t="e">
            <v>#N/A</v>
          </cell>
          <cell r="E339" t="e">
            <v>#N/A</v>
          </cell>
        </row>
        <row r="340">
          <cell r="C340" t="e">
            <v>#N/A</v>
          </cell>
          <cell r="D340" t="e">
            <v>#N/A</v>
          </cell>
          <cell r="E340" t="e">
            <v>#N/A</v>
          </cell>
        </row>
        <row r="341">
          <cell r="C341" t="e">
            <v>#N/A</v>
          </cell>
          <cell r="D341" t="e">
            <v>#N/A</v>
          </cell>
          <cell r="E341" t="e">
            <v>#N/A</v>
          </cell>
        </row>
        <row r="342">
          <cell r="C342" t="e">
            <v>#N/A</v>
          </cell>
          <cell r="D342" t="e">
            <v>#N/A</v>
          </cell>
          <cell r="E342" t="e">
            <v>#N/A</v>
          </cell>
        </row>
        <row r="343">
          <cell r="C343" t="e">
            <v>#N/A</v>
          </cell>
          <cell r="D343" t="e">
            <v>#N/A</v>
          </cell>
          <cell r="E343" t="e">
            <v>#N/A</v>
          </cell>
        </row>
        <row r="344">
          <cell r="C344" t="e">
            <v>#N/A</v>
          </cell>
          <cell r="D344" t="e">
            <v>#N/A</v>
          </cell>
          <cell r="E344" t="e">
            <v>#N/A</v>
          </cell>
        </row>
        <row r="345">
          <cell r="C345" t="e">
            <v>#N/A</v>
          </cell>
          <cell r="D345" t="e">
            <v>#N/A</v>
          </cell>
          <cell r="E345" t="e">
            <v>#N/A</v>
          </cell>
        </row>
        <row r="346">
          <cell r="C346" t="e">
            <v>#N/A</v>
          </cell>
          <cell r="D346" t="e">
            <v>#N/A</v>
          </cell>
          <cell r="E346" t="e">
            <v>#N/A</v>
          </cell>
        </row>
        <row r="347">
          <cell r="C347" t="e">
            <v>#N/A</v>
          </cell>
          <cell r="D347" t="e">
            <v>#N/A</v>
          </cell>
          <cell r="E347" t="e">
            <v>#N/A</v>
          </cell>
        </row>
        <row r="348">
          <cell r="C348" t="e">
            <v>#N/A</v>
          </cell>
          <cell r="D348" t="e">
            <v>#N/A</v>
          </cell>
          <cell r="E348" t="e">
            <v>#N/A</v>
          </cell>
        </row>
        <row r="349">
          <cell r="C349" t="e">
            <v>#N/A</v>
          </cell>
          <cell r="D349" t="e">
            <v>#N/A</v>
          </cell>
          <cell r="E349" t="e">
            <v>#N/A</v>
          </cell>
        </row>
        <row r="350">
          <cell r="C350" t="e">
            <v>#N/A</v>
          </cell>
          <cell r="D350" t="e">
            <v>#N/A</v>
          </cell>
          <cell r="E350" t="e">
            <v>#N/A</v>
          </cell>
        </row>
        <row r="351">
          <cell r="C351" t="e">
            <v>#N/A</v>
          </cell>
          <cell r="D351" t="e">
            <v>#N/A</v>
          </cell>
          <cell r="E351" t="e">
            <v>#N/A</v>
          </cell>
        </row>
        <row r="352">
          <cell r="C352" t="e">
            <v>#N/A</v>
          </cell>
          <cell r="D352" t="e">
            <v>#N/A</v>
          </cell>
          <cell r="E352" t="e">
            <v>#N/A</v>
          </cell>
        </row>
        <row r="353">
          <cell r="C353" t="e">
            <v>#N/A</v>
          </cell>
          <cell r="D353" t="e">
            <v>#N/A</v>
          </cell>
          <cell r="E353" t="e">
            <v>#N/A</v>
          </cell>
        </row>
        <row r="354">
          <cell r="C354" t="e">
            <v>#N/A</v>
          </cell>
          <cell r="D354" t="e">
            <v>#N/A</v>
          </cell>
          <cell r="E354" t="e">
            <v>#N/A</v>
          </cell>
        </row>
        <row r="355">
          <cell r="C355" t="e">
            <v>#N/A</v>
          </cell>
          <cell r="D355" t="e">
            <v>#N/A</v>
          </cell>
          <cell r="E355" t="e">
            <v>#N/A</v>
          </cell>
        </row>
        <row r="356">
          <cell r="C356" t="e">
            <v>#N/A</v>
          </cell>
          <cell r="D356" t="e">
            <v>#N/A</v>
          </cell>
          <cell r="E356" t="e">
            <v>#N/A</v>
          </cell>
        </row>
        <row r="357">
          <cell r="C357" t="e">
            <v>#N/A</v>
          </cell>
          <cell r="D357" t="e">
            <v>#N/A</v>
          </cell>
          <cell r="E357" t="e">
            <v>#N/A</v>
          </cell>
        </row>
        <row r="358">
          <cell r="C358" t="e">
            <v>#N/A</v>
          </cell>
          <cell r="D358" t="e">
            <v>#N/A</v>
          </cell>
          <cell r="E358" t="e">
            <v>#N/A</v>
          </cell>
        </row>
        <row r="359">
          <cell r="C359" t="e">
            <v>#N/A</v>
          </cell>
          <cell r="D359" t="e">
            <v>#N/A</v>
          </cell>
          <cell r="E359" t="e">
            <v>#N/A</v>
          </cell>
        </row>
        <row r="360">
          <cell r="C360" t="e">
            <v>#N/A</v>
          </cell>
          <cell r="D360" t="e">
            <v>#N/A</v>
          </cell>
          <cell r="E360" t="e">
            <v>#N/A</v>
          </cell>
        </row>
        <row r="361">
          <cell r="C361" t="e">
            <v>#N/A</v>
          </cell>
          <cell r="D361" t="e">
            <v>#N/A</v>
          </cell>
          <cell r="E361" t="e">
            <v>#N/A</v>
          </cell>
        </row>
        <row r="362">
          <cell r="C362" t="e">
            <v>#N/A</v>
          </cell>
          <cell r="D362" t="e">
            <v>#N/A</v>
          </cell>
          <cell r="E362" t="e">
            <v>#N/A</v>
          </cell>
        </row>
        <row r="363">
          <cell r="C363" t="e">
            <v>#N/A</v>
          </cell>
          <cell r="D363" t="e">
            <v>#N/A</v>
          </cell>
          <cell r="E363" t="e">
            <v>#N/A</v>
          </cell>
        </row>
        <row r="364">
          <cell r="C364" t="e">
            <v>#N/A</v>
          </cell>
          <cell r="D364" t="e">
            <v>#N/A</v>
          </cell>
          <cell r="E364" t="e">
            <v>#N/A</v>
          </cell>
        </row>
        <row r="365">
          <cell r="C365" t="e">
            <v>#N/A</v>
          </cell>
          <cell r="D365" t="e">
            <v>#N/A</v>
          </cell>
          <cell r="E365" t="e">
            <v>#N/A</v>
          </cell>
        </row>
        <row r="366">
          <cell r="C366" t="e">
            <v>#N/A</v>
          </cell>
          <cell r="D366" t="e">
            <v>#N/A</v>
          </cell>
          <cell r="E366" t="e">
            <v>#N/A</v>
          </cell>
        </row>
        <row r="367">
          <cell r="C367" t="e">
            <v>#N/A</v>
          </cell>
          <cell r="D367" t="e">
            <v>#N/A</v>
          </cell>
          <cell r="E367" t="e">
            <v>#N/A</v>
          </cell>
        </row>
        <row r="368">
          <cell r="C368" t="e">
            <v>#N/A</v>
          </cell>
          <cell r="D368" t="e">
            <v>#N/A</v>
          </cell>
          <cell r="E368" t="e">
            <v>#N/A</v>
          </cell>
        </row>
        <row r="369">
          <cell r="C369" t="e">
            <v>#N/A</v>
          </cell>
          <cell r="D369" t="e">
            <v>#N/A</v>
          </cell>
          <cell r="E369" t="e">
            <v>#N/A</v>
          </cell>
        </row>
        <row r="370">
          <cell r="C370" t="e">
            <v>#N/A</v>
          </cell>
          <cell r="D370" t="e">
            <v>#N/A</v>
          </cell>
          <cell r="E370" t="e">
            <v>#N/A</v>
          </cell>
        </row>
        <row r="371">
          <cell r="C371" t="e">
            <v>#N/A</v>
          </cell>
          <cell r="D371" t="e">
            <v>#N/A</v>
          </cell>
          <cell r="E371" t="e">
            <v>#N/A</v>
          </cell>
        </row>
        <row r="372">
          <cell r="C372" t="e">
            <v>#N/A</v>
          </cell>
          <cell r="D372" t="e">
            <v>#N/A</v>
          </cell>
          <cell r="E372" t="e">
            <v>#N/A</v>
          </cell>
        </row>
        <row r="373">
          <cell r="C373" t="e">
            <v>#N/A</v>
          </cell>
          <cell r="D373" t="e">
            <v>#N/A</v>
          </cell>
          <cell r="E373" t="e">
            <v>#N/A</v>
          </cell>
        </row>
        <row r="374">
          <cell r="C374" t="e">
            <v>#N/A</v>
          </cell>
          <cell r="D374" t="e">
            <v>#N/A</v>
          </cell>
          <cell r="E374" t="e">
            <v>#N/A</v>
          </cell>
        </row>
        <row r="375">
          <cell r="C375" t="e">
            <v>#N/A</v>
          </cell>
          <cell r="D375" t="e">
            <v>#N/A</v>
          </cell>
          <cell r="E375" t="e">
            <v>#N/A</v>
          </cell>
        </row>
        <row r="376">
          <cell r="C376" t="e">
            <v>#N/A</v>
          </cell>
          <cell r="D376" t="e">
            <v>#N/A</v>
          </cell>
          <cell r="E376" t="e">
            <v>#N/A</v>
          </cell>
        </row>
        <row r="377">
          <cell r="C377" t="e">
            <v>#N/A</v>
          </cell>
          <cell r="D377" t="e">
            <v>#N/A</v>
          </cell>
          <cell r="E377" t="e">
            <v>#N/A</v>
          </cell>
        </row>
        <row r="378">
          <cell r="C378" t="e">
            <v>#N/A</v>
          </cell>
          <cell r="D378" t="e">
            <v>#N/A</v>
          </cell>
          <cell r="E378" t="e">
            <v>#N/A</v>
          </cell>
        </row>
        <row r="379">
          <cell r="C379" t="e">
            <v>#N/A</v>
          </cell>
          <cell r="D379" t="e">
            <v>#N/A</v>
          </cell>
          <cell r="E379" t="e">
            <v>#N/A</v>
          </cell>
        </row>
        <row r="380">
          <cell r="C380" t="e">
            <v>#N/A</v>
          </cell>
          <cell r="D380" t="e">
            <v>#N/A</v>
          </cell>
          <cell r="E380" t="e">
            <v>#N/A</v>
          </cell>
        </row>
        <row r="381">
          <cell r="C381" t="e">
            <v>#N/A</v>
          </cell>
          <cell r="D381" t="e">
            <v>#N/A</v>
          </cell>
          <cell r="E381" t="e">
            <v>#N/A</v>
          </cell>
        </row>
        <row r="382">
          <cell r="C382" t="e">
            <v>#N/A</v>
          </cell>
          <cell r="D382" t="e">
            <v>#N/A</v>
          </cell>
          <cell r="E382" t="e">
            <v>#N/A</v>
          </cell>
        </row>
        <row r="383">
          <cell r="C383" t="e">
            <v>#N/A</v>
          </cell>
          <cell r="D383" t="e">
            <v>#N/A</v>
          </cell>
          <cell r="E383" t="e">
            <v>#N/A</v>
          </cell>
        </row>
        <row r="384">
          <cell r="C384" t="e">
            <v>#N/A</v>
          </cell>
          <cell r="D384" t="e">
            <v>#N/A</v>
          </cell>
          <cell r="E384" t="e">
            <v>#N/A</v>
          </cell>
        </row>
        <row r="385">
          <cell r="C385" t="e">
            <v>#N/A</v>
          </cell>
          <cell r="D385" t="e">
            <v>#N/A</v>
          </cell>
          <cell r="E385" t="e">
            <v>#N/A</v>
          </cell>
        </row>
        <row r="386">
          <cell r="C386" t="e">
            <v>#N/A</v>
          </cell>
          <cell r="D386" t="e">
            <v>#N/A</v>
          </cell>
          <cell r="E386" t="e">
            <v>#N/A</v>
          </cell>
        </row>
        <row r="387">
          <cell r="C387" t="e">
            <v>#N/A</v>
          </cell>
          <cell r="D387" t="e">
            <v>#N/A</v>
          </cell>
          <cell r="E387" t="e">
            <v>#N/A</v>
          </cell>
        </row>
        <row r="388">
          <cell r="C388" t="e">
            <v>#N/A</v>
          </cell>
          <cell r="D388" t="e">
            <v>#N/A</v>
          </cell>
          <cell r="E388" t="e">
            <v>#N/A</v>
          </cell>
        </row>
        <row r="389">
          <cell r="C389" t="e">
            <v>#N/A</v>
          </cell>
          <cell r="D389" t="e">
            <v>#N/A</v>
          </cell>
          <cell r="E389" t="e">
            <v>#N/A</v>
          </cell>
        </row>
        <row r="390">
          <cell r="C390" t="e">
            <v>#N/A</v>
          </cell>
          <cell r="D390" t="e">
            <v>#N/A</v>
          </cell>
          <cell r="E390" t="e">
            <v>#N/A</v>
          </cell>
        </row>
        <row r="391">
          <cell r="C391" t="e">
            <v>#N/A</v>
          </cell>
          <cell r="D391" t="e">
            <v>#N/A</v>
          </cell>
          <cell r="E391" t="e">
            <v>#N/A</v>
          </cell>
        </row>
        <row r="392">
          <cell r="C392" t="e">
            <v>#N/A</v>
          </cell>
          <cell r="D392" t="e">
            <v>#N/A</v>
          </cell>
          <cell r="E392" t="e">
            <v>#N/A</v>
          </cell>
        </row>
        <row r="393">
          <cell r="C393" t="e">
            <v>#N/A</v>
          </cell>
          <cell r="D393" t="e">
            <v>#N/A</v>
          </cell>
          <cell r="E393" t="e">
            <v>#N/A</v>
          </cell>
        </row>
        <row r="394">
          <cell r="C394" t="e">
            <v>#N/A</v>
          </cell>
          <cell r="D394" t="e">
            <v>#N/A</v>
          </cell>
          <cell r="E394" t="e">
            <v>#N/A</v>
          </cell>
        </row>
        <row r="395">
          <cell r="C395" t="e">
            <v>#N/A</v>
          </cell>
          <cell r="D395" t="e">
            <v>#N/A</v>
          </cell>
          <cell r="E395" t="e">
            <v>#N/A</v>
          </cell>
        </row>
        <row r="396">
          <cell r="C396" t="e">
            <v>#N/A</v>
          </cell>
          <cell r="D396" t="e">
            <v>#N/A</v>
          </cell>
          <cell r="E396" t="e">
            <v>#N/A</v>
          </cell>
        </row>
        <row r="397">
          <cell r="C397" t="e">
            <v>#N/A</v>
          </cell>
          <cell r="D397" t="e">
            <v>#N/A</v>
          </cell>
          <cell r="E397" t="e">
            <v>#N/A</v>
          </cell>
        </row>
        <row r="398">
          <cell r="C398" t="e">
            <v>#N/A</v>
          </cell>
          <cell r="D398" t="e">
            <v>#N/A</v>
          </cell>
          <cell r="E398" t="e">
            <v>#N/A</v>
          </cell>
        </row>
        <row r="399">
          <cell r="C399" t="e">
            <v>#N/A</v>
          </cell>
          <cell r="D399" t="e">
            <v>#N/A</v>
          </cell>
          <cell r="E399" t="e">
            <v>#N/A</v>
          </cell>
        </row>
        <row r="400">
          <cell r="C400" t="e">
            <v>#N/A</v>
          </cell>
          <cell r="D400" t="e">
            <v>#N/A</v>
          </cell>
          <cell r="E400" t="e">
            <v>#N/A</v>
          </cell>
        </row>
        <row r="401">
          <cell r="C401" t="e">
            <v>#N/A</v>
          </cell>
          <cell r="D401" t="e">
            <v>#N/A</v>
          </cell>
          <cell r="E401" t="e">
            <v>#N/A</v>
          </cell>
        </row>
        <row r="402">
          <cell r="C402" t="e">
            <v>#N/A</v>
          </cell>
          <cell r="D402" t="e">
            <v>#N/A</v>
          </cell>
          <cell r="E402" t="e">
            <v>#N/A</v>
          </cell>
        </row>
        <row r="403">
          <cell r="C403" t="e">
            <v>#N/A</v>
          </cell>
          <cell r="D403" t="e">
            <v>#N/A</v>
          </cell>
          <cell r="E403" t="e">
            <v>#N/A</v>
          </cell>
        </row>
        <row r="404">
          <cell r="C404" t="e">
            <v>#N/A</v>
          </cell>
          <cell r="D404" t="e">
            <v>#N/A</v>
          </cell>
          <cell r="E404" t="e">
            <v>#N/A</v>
          </cell>
        </row>
        <row r="405">
          <cell r="C405" t="e">
            <v>#N/A</v>
          </cell>
          <cell r="D405" t="e">
            <v>#N/A</v>
          </cell>
          <cell r="E405" t="e">
            <v>#N/A</v>
          </cell>
        </row>
        <row r="406">
          <cell r="C406" t="e">
            <v>#N/A</v>
          </cell>
          <cell r="D406" t="e">
            <v>#N/A</v>
          </cell>
          <cell r="E406" t="e">
            <v>#N/A</v>
          </cell>
        </row>
        <row r="407">
          <cell r="C407" t="e">
            <v>#N/A</v>
          </cell>
          <cell r="D407" t="e">
            <v>#N/A</v>
          </cell>
          <cell r="E407" t="e">
            <v>#N/A</v>
          </cell>
        </row>
        <row r="408">
          <cell r="C408" t="e">
            <v>#N/A</v>
          </cell>
          <cell r="D408" t="e">
            <v>#N/A</v>
          </cell>
          <cell r="E408" t="e">
            <v>#N/A</v>
          </cell>
        </row>
        <row r="409">
          <cell r="C409" t="e">
            <v>#N/A</v>
          </cell>
          <cell r="D409" t="e">
            <v>#N/A</v>
          </cell>
          <cell r="E409" t="e">
            <v>#N/A</v>
          </cell>
        </row>
        <row r="410">
          <cell r="C410" t="e">
            <v>#N/A</v>
          </cell>
          <cell r="D410" t="e">
            <v>#N/A</v>
          </cell>
          <cell r="E410" t="e">
            <v>#N/A</v>
          </cell>
        </row>
        <row r="411">
          <cell r="C411" t="e">
            <v>#N/A</v>
          </cell>
          <cell r="D411" t="e">
            <v>#N/A</v>
          </cell>
          <cell r="E411" t="e">
            <v>#N/A</v>
          </cell>
        </row>
        <row r="412">
          <cell r="C412" t="e">
            <v>#N/A</v>
          </cell>
          <cell r="D412" t="e">
            <v>#N/A</v>
          </cell>
          <cell r="E412" t="e">
            <v>#N/A</v>
          </cell>
        </row>
        <row r="413">
          <cell r="C413" t="e">
            <v>#N/A</v>
          </cell>
          <cell r="D413" t="e">
            <v>#N/A</v>
          </cell>
          <cell r="E413" t="e">
            <v>#N/A</v>
          </cell>
        </row>
        <row r="414">
          <cell r="C414" t="e">
            <v>#N/A</v>
          </cell>
          <cell r="D414" t="e">
            <v>#N/A</v>
          </cell>
          <cell r="E414" t="e">
            <v>#N/A</v>
          </cell>
        </row>
        <row r="415">
          <cell r="C415" t="e">
            <v>#N/A</v>
          </cell>
          <cell r="D415" t="e">
            <v>#N/A</v>
          </cell>
          <cell r="E415" t="e">
            <v>#N/A</v>
          </cell>
        </row>
        <row r="416">
          <cell r="C416" t="e">
            <v>#N/A</v>
          </cell>
          <cell r="D416" t="e">
            <v>#N/A</v>
          </cell>
          <cell r="E416" t="e">
            <v>#N/A</v>
          </cell>
        </row>
        <row r="417">
          <cell r="C417" t="e">
            <v>#N/A</v>
          </cell>
          <cell r="D417" t="e">
            <v>#N/A</v>
          </cell>
          <cell r="E417" t="e">
            <v>#N/A</v>
          </cell>
        </row>
        <row r="418">
          <cell r="C418" t="e">
            <v>#N/A</v>
          </cell>
          <cell r="D418" t="e">
            <v>#N/A</v>
          </cell>
          <cell r="E418" t="e">
            <v>#N/A</v>
          </cell>
        </row>
        <row r="419">
          <cell r="C419" t="e">
            <v>#N/A</v>
          </cell>
          <cell r="D419" t="e">
            <v>#N/A</v>
          </cell>
          <cell r="E419" t="e">
            <v>#N/A</v>
          </cell>
        </row>
        <row r="420">
          <cell r="C420" t="e">
            <v>#N/A</v>
          </cell>
          <cell r="D420" t="e">
            <v>#N/A</v>
          </cell>
          <cell r="E420" t="e">
            <v>#N/A</v>
          </cell>
        </row>
        <row r="421">
          <cell r="C421" t="e">
            <v>#N/A</v>
          </cell>
          <cell r="D421" t="e">
            <v>#N/A</v>
          </cell>
          <cell r="E421" t="e">
            <v>#N/A</v>
          </cell>
        </row>
        <row r="422">
          <cell r="C422" t="e">
            <v>#N/A</v>
          </cell>
          <cell r="D422" t="e">
            <v>#N/A</v>
          </cell>
          <cell r="E422" t="e">
            <v>#N/A</v>
          </cell>
        </row>
        <row r="423">
          <cell r="C423" t="e">
            <v>#N/A</v>
          </cell>
          <cell r="D423" t="e">
            <v>#N/A</v>
          </cell>
          <cell r="E423" t="e">
            <v>#N/A</v>
          </cell>
        </row>
        <row r="424">
          <cell r="C424" t="e">
            <v>#N/A</v>
          </cell>
          <cell r="D424" t="e">
            <v>#N/A</v>
          </cell>
          <cell r="E424" t="e">
            <v>#N/A</v>
          </cell>
        </row>
        <row r="425">
          <cell r="C425" t="e">
            <v>#N/A</v>
          </cell>
          <cell r="D425" t="e">
            <v>#N/A</v>
          </cell>
          <cell r="E425" t="e">
            <v>#N/A</v>
          </cell>
        </row>
        <row r="426">
          <cell r="C426" t="e">
            <v>#N/A</v>
          </cell>
          <cell r="D426" t="e">
            <v>#N/A</v>
          </cell>
          <cell r="E426" t="e">
            <v>#N/A</v>
          </cell>
        </row>
        <row r="427">
          <cell r="C427" t="e">
            <v>#N/A</v>
          </cell>
          <cell r="D427" t="e">
            <v>#N/A</v>
          </cell>
          <cell r="E427" t="e">
            <v>#N/A</v>
          </cell>
        </row>
        <row r="428">
          <cell r="C428" t="e">
            <v>#N/A</v>
          </cell>
          <cell r="D428" t="e">
            <v>#N/A</v>
          </cell>
          <cell r="E428" t="e">
            <v>#N/A</v>
          </cell>
        </row>
        <row r="429">
          <cell r="C429" t="e">
            <v>#N/A</v>
          </cell>
          <cell r="D429" t="e">
            <v>#N/A</v>
          </cell>
          <cell r="E429" t="e">
            <v>#N/A</v>
          </cell>
        </row>
        <row r="430">
          <cell r="C430" t="e">
            <v>#N/A</v>
          </cell>
          <cell r="D430" t="e">
            <v>#N/A</v>
          </cell>
          <cell r="E430" t="e">
            <v>#N/A</v>
          </cell>
        </row>
        <row r="431">
          <cell r="C431" t="e">
            <v>#N/A</v>
          </cell>
          <cell r="D431" t="e">
            <v>#N/A</v>
          </cell>
          <cell r="E431" t="e">
            <v>#N/A</v>
          </cell>
        </row>
        <row r="432">
          <cell r="C432" t="e">
            <v>#N/A</v>
          </cell>
          <cell r="D432" t="e">
            <v>#N/A</v>
          </cell>
          <cell r="E432" t="e">
            <v>#N/A</v>
          </cell>
        </row>
        <row r="433">
          <cell r="C433" t="e">
            <v>#N/A</v>
          </cell>
          <cell r="D433" t="e">
            <v>#N/A</v>
          </cell>
          <cell r="E433" t="e">
            <v>#N/A</v>
          </cell>
        </row>
        <row r="434">
          <cell r="C434" t="e">
            <v>#N/A</v>
          </cell>
          <cell r="D434" t="e">
            <v>#N/A</v>
          </cell>
          <cell r="E434" t="e">
            <v>#N/A</v>
          </cell>
        </row>
        <row r="435">
          <cell r="C435" t="e">
            <v>#N/A</v>
          </cell>
          <cell r="D435" t="e">
            <v>#N/A</v>
          </cell>
          <cell r="E435" t="e">
            <v>#N/A</v>
          </cell>
        </row>
        <row r="436">
          <cell r="C436" t="e">
            <v>#N/A</v>
          </cell>
          <cell r="D436" t="e">
            <v>#N/A</v>
          </cell>
          <cell r="E436" t="e">
            <v>#N/A</v>
          </cell>
        </row>
        <row r="437">
          <cell r="C437" t="e">
            <v>#N/A</v>
          </cell>
          <cell r="D437" t="e">
            <v>#N/A</v>
          </cell>
          <cell r="E437" t="e">
            <v>#N/A</v>
          </cell>
        </row>
        <row r="438">
          <cell r="C438" t="e">
            <v>#N/A</v>
          </cell>
          <cell r="D438" t="e">
            <v>#N/A</v>
          </cell>
          <cell r="E438" t="e">
            <v>#N/A</v>
          </cell>
        </row>
        <row r="439">
          <cell r="C439" t="e">
            <v>#N/A</v>
          </cell>
          <cell r="D439" t="e">
            <v>#N/A</v>
          </cell>
          <cell r="E439" t="e">
            <v>#N/A</v>
          </cell>
        </row>
        <row r="440">
          <cell r="C440" t="e">
            <v>#N/A</v>
          </cell>
          <cell r="D440" t="e">
            <v>#N/A</v>
          </cell>
          <cell r="E440" t="e">
            <v>#N/A</v>
          </cell>
        </row>
        <row r="441">
          <cell r="C441" t="e">
            <v>#N/A</v>
          </cell>
          <cell r="D441" t="e">
            <v>#N/A</v>
          </cell>
          <cell r="E441" t="e">
            <v>#N/A</v>
          </cell>
        </row>
        <row r="442">
          <cell r="C442" t="e">
            <v>#N/A</v>
          </cell>
          <cell r="D442" t="e">
            <v>#N/A</v>
          </cell>
          <cell r="E442" t="e">
            <v>#N/A</v>
          </cell>
        </row>
        <row r="443">
          <cell r="C443" t="e">
            <v>#N/A</v>
          </cell>
          <cell r="D443" t="e">
            <v>#N/A</v>
          </cell>
          <cell r="E443" t="e">
            <v>#N/A</v>
          </cell>
        </row>
        <row r="444">
          <cell r="C444" t="e">
            <v>#N/A</v>
          </cell>
          <cell r="D444" t="e">
            <v>#N/A</v>
          </cell>
          <cell r="E444" t="e">
            <v>#N/A</v>
          </cell>
        </row>
        <row r="445">
          <cell r="C445" t="e">
            <v>#N/A</v>
          </cell>
          <cell r="D445" t="e">
            <v>#N/A</v>
          </cell>
          <cell r="E445" t="e">
            <v>#N/A</v>
          </cell>
        </row>
        <row r="446">
          <cell r="C446" t="e">
            <v>#N/A</v>
          </cell>
          <cell r="D446" t="e">
            <v>#N/A</v>
          </cell>
          <cell r="E446" t="e">
            <v>#N/A</v>
          </cell>
        </row>
        <row r="447">
          <cell r="C447" t="e">
            <v>#N/A</v>
          </cell>
          <cell r="D447" t="e">
            <v>#N/A</v>
          </cell>
          <cell r="E447" t="e">
            <v>#N/A</v>
          </cell>
        </row>
        <row r="448">
          <cell r="C448" t="e">
            <v>#N/A</v>
          </cell>
          <cell r="D448" t="e">
            <v>#N/A</v>
          </cell>
          <cell r="E448" t="e">
            <v>#N/A</v>
          </cell>
        </row>
        <row r="449">
          <cell r="C449" t="e">
            <v>#N/A</v>
          </cell>
          <cell r="D449" t="e">
            <v>#N/A</v>
          </cell>
          <cell r="E449" t="e">
            <v>#N/A</v>
          </cell>
        </row>
        <row r="450">
          <cell r="C450" t="e">
            <v>#N/A</v>
          </cell>
          <cell r="D450" t="e">
            <v>#N/A</v>
          </cell>
          <cell r="E450" t="e">
            <v>#N/A</v>
          </cell>
        </row>
        <row r="451">
          <cell r="C451" t="e">
            <v>#N/A</v>
          </cell>
          <cell r="D451" t="e">
            <v>#N/A</v>
          </cell>
          <cell r="E451" t="e">
            <v>#N/A</v>
          </cell>
        </row>
        <row r="452">
          <cell r="C452" t="e">
            <v>#N/A</v>
          </cell>
          <cell r="D452" t="e">
            <v>#N/A</v>
          </cell>
          <cell r="E452" t="e">
            <v>#N/A</v>
          </cell>
        </row>
        <row r="453">
          <cell r="C453" t="e">
            <v>#N/A</v>
          </cell>
          <cell r="D453" t="e">
            <v>#N/A</v>
          </cell>
          <cell r="E453" t="e">
            <v>#N/A</v>
          </cell>
        </row>
        <row r="454">
          <cell r="C454" t="e">
            <v>#N/A</v>
          </cell>
          <cell r="D454" t="e">
            <v>#N/A</v>
          </cell>
          <cell r="E454" t="e">
            <v>#N/A</v>
          </cell>
        </row>
        <row r="455">
          <cell r="C455" t="e">
            <v>#N/A</v>
          </cell>
          <cell r="D455" t="e">
            <v>#N/A</v>
          </cell>
          <cell r="E455" t="e">
            <v>#N/A</v>
          </cell>
        </row>
        <row r="456">
          <cell r="C456" t="e">
            <v>#N/A</v>
          </cell>
          <cell r="D456" t="e">
            <v>#N/A</v>
          </cell>
          <cell r="E456" t="e">
            <v>#N/A</v>
          </cell>
        </row>
        <row r="457">
          <cell r="C457" t="e">
            <v>#N/A</v>
          </cell>
          <cell r="D457" t="e">
            <v>#N/A</v>
          </cell>
          <cell r="E457" t="e">
            <v>#N/A</v>
          </cell>
        </row>
        <row r="458">
          <cell r="C458" t="e">
            <v>#N/A</v>
          </cell>
          <cell r="D458" t="e">
            <v>#N/A</v>
          </cell>
          <cell r="E458" t="e">
            <v>#N/A</v>
          </cell>
        </row>
        <row r="459">
          <cell r="C459" t="e">
            <v>#N/A</v>
          </cell>
          <cell r="D459" t="e">
            <v>#N/A</v>
          </cell>
          <cell r="E459" t="e">
            <v>#N/A</v>
          </cell>
        </row>
        <row r="460">
          <cell r="C460" t="e">
            <v>#N/A</v>
          </cell>
          <cell r="D460" t="e">
            <v>#N/A</v>
          </cell>
          <cell r="E460" t="e">
            <v>#N/A</v>
          </cell>
        </row>
        <row r="461">
          <cell r="C461" t="e">
            <v>#N/A</v>
          </cell>
          <cell r="D461" t="e">
            <v>#N/A</v>
          </cell>
          <cell r="E461" t="e">
            <v>#N/A</v>
          </cell>
        </row>
        <row r="462">
          <cell r="C462" t="e">
            <v>#N/A</v>
          </cell>
          <cell r="D462" t="e">
            <v>#N/A</v>
          </cell>
          <cell r="E462" t="e">
            <v>#N/A</v>
          </cell>
        </row>
        <row r="463">
          <cell r="C463" t="e">
            <v>#N/A</v>
          </cell>
          <cell r="D463" t="e">
            <v>#N/A</v>
          </cell>
          <cell r="E463" t="e">
            <v>#N/A</v>
          </cell>
        </row>
        <row r="464">
          <cell r="C464" t="e">
            <v>#N/A</v>
          </cell>
          <cell r="D464" t="e">
            <v>#N/A</v>
          </cell>
          <cell r="E464" t="e">
            <v>#N/A</v>
          </cell>
        </row>
        <row r="465">
          <cell r="C465" t="e">
            <v>#N/A</v>
          </cell>
          <cell r="D465" t="e">
            <v>#N/A</v>
          </cell>
          <cell r="E465" t="e">
            <v>#N/A</v>
          </cell>
        </row>
        <row r="466">
          <cell r="C466" t="e">
            <v>#N/A</v>
          </cell>
          <cell r="D466" t="e">
            <v>#N/A</v>
          </cell>
          <cell r="E466" t="e">
            <v>#N/A</v>
          </cell>
        </row>
        <row r="467">
          <cell r="C467" t="e">
            <v>#N/A</v>
          </cell>
          <cell r="D467" t="e">
            <v>#N/A</v>
          </cell>
          <cell r="E467" t="e">
            <v>#N/A</v>
          </cell>
        </row>
        <row r="468">
          <cell r="C468" t="e">
            <v>#N/A</v>
          </cell>
          <cell r="D468" t="e">
            <v>#N/A</v>
          </cell>
          <cell r="E468" t="e">
            <v>#N/A</v>
          </cell>
        </row>
        <row r="469">
          <cell r="C469" t="e">
            <v>#N/A</v>
          </cell>
          <cell r="D469" t="e">
            <v>#N/A</v>
          </cell>
          <cell r="E469" t="e">
            <v>#N/A</v>
          </cell>
        </row>
        <row r="470">
          <cell r="C470" t="e">
            <v>#N/A</v>
          </cell>
          <cell r="D470" t="e">
            <v>#N/A</v>
          </cell>
          <cell r="E470" t="e">
            <v>#N/A</v>
          </cell>
        </row>
        <row r="471">
          <cell r="C471" t="e">
            <v>#N/A</v>
          </cell>
          <cell r="D471" t="e">
            <v>#N/A</v>
          </cell>
          <cell r="E471" t="e">
            <v>#N/A</v>
          </cell>
        </row>
        <row r="472">
          <cell r="C472" t="e">
            <v>#N/A</v>
          </cell>
          <cell r="D472" t="e">
            <v>#N/A</v>
          </cell>
          <cell r="E472" t="e">
            <v>#N/A</v>
          </cell>
        </row>
        <row r="473">
          <cell r="C473" t="e">
            <v>#N/A</v>
          </cell>
          <cell r="D473" t="e">
            <v>#N/A</v>
          </cell>
          <cell r="E473" t="e">
            <v>#N/A</v>
          </cell>
        </row>
        <row r="474">
          <cell r="C474" t="e">
            <v>#N/A</v>
          </cell>
          <cell r="D474" t="e">
            <v>#N/A</v>
          </cell>
          <cell r="E474" t="e">
            <v>#N/A</v>
          </cell>
        </row>
        <row r="475">
          <cell r="C475" t="e">
            <v>#N/A</v>
          </cell>
          <cell r="D475" t="e">
            <v>#N/A</v>
          </cell>
          <cell r="E475" t="e">
            <v>#N/A</v>
          </cell>
        </row>
        <row r="476">
          <cell r="C476" t="e">
            <v>#N/A</v>
          </cell>
          <cell r="D476" t="e">
            <v>#N/A</v>
          </cell>
          <cell r="E476" t="e">
            <v>#N/A</v>
          </cell>
        </row>
        <row r="477">
          <cell r="C477" t="e">
            <v>#N/A</v>
          </cell>
          <cell r="D477" t="e">
            <v>#N/A</v>
          </cell>
          <cell r="E477" t="e">
            <v>#N/A</v>
          </cell>
        </row>
        <row r="478">
          <cell r="C478" t="e">
            <v>#N/A</v>
          </cell>
          <cell r="D478" t="e">
            <v>#N/A</v>
          </cell>
          <cell r="E478" t="e">
            <v>#N/A</v>
          </cell>
        </row>
        <row r="479">
          <cell r="C479" t="e">
            <v>#N/A</v>
          </cell>
          <cell r="D479" t="e">
            <v>#N/A</v>
          </cell>
          <cell r="E479" t="e">
            <v>#N/A</v>
          </cell>
        </row>
        <row r="480">
          <cell r="C480" t="e">
            <v>#N/A</v>
          </cell>
          <cell r="D480" t="e">
            <v>#N/A</v>
          </cell>
          <cell r="E480" t="e">
            <v>#N/A</v>
          </cell>
        </row>
        <row r="481">
          <cell r="C481" t="e">
            <v>#N/A</v>
          </cell>
          <cell r="D481" t="e">
            <v>#N/A</v>
          </cell>
          <cell r="E481" t="e">
            <v>#N/A</v>
          </cell>
        </row>
        <row r="482">
          <cell r="C482" t="e">
            <v>#N/A</v>
          </cell>
          <cell r="D482" t="e">
            <v>#N/A</v>
          </cell>
          <cell r="E482" t="e">
            <v>#N/A</v>
          </cell>
        </row>
        <row r="483">
          <cell r="C483" t="e">
            <v>#N/A</v>
          </cell>
          <cell r="D483" t="e">
            <v>#N/A</v>
          </cell>
          <cell r="E483" t="e">
            <v>#N/A</v>
          </cell>
        </row>
        <row r="484">
          <cell r="C484" t="e">
            <v>#N/A</v>
          </cell>
          <cell r="D484" t="e">
            <v>#N/A</v>
          </cell>
          <cell r="E484" t="e">
            <v>#N/A</v>
          </cell>
        </row>
        <row r="485">
          <cell r="C485" t="e">
            <v>#N/A</v>
          </cell>
          <cell r="D485" t="e">
            <v>#N/A</v>
          </cell>
          <cell r="E485" t="e">
            <v>#N/A</v>
          </cell>
        </row>
        <row r="486">
          <cell r="C486" t="e">
            <v>#N/A</v>
          </cell>
          <cell r="D486" t="e">
            <v>#N/A</v>
          </cell>
          <cell r="E486" t="e">
            <v>#N/A</v>
          </cell>
        </row>
        <row r="487">
          <cell r="C487" t="e">
            <v>#N/A</v>
          </cell>
          <cell r="D487" t="e">
            <v>#N/A</v>
          </cell>
          <cell r="E487" t="e">
            <v>#N/A</v>
          </cell>
        </row>
        <row r="488">
          <cell r="C488" t="e">
            <v>#N/A</v>
          </cell>
          <cell r="D488" t="e">
            <v>#N/A</v>
          </cell>
          <cell r="E488" t="e">
            <v>#N/A</v>
          </cell>
        </row>
        <row r="489">
          <cell r="C489" t="e">
            <v>#N/A</v>
          </cell>
          <cell r="D489" t="e">
            <v>#N/A</v>
          </cell>
          <cell r="E489" t="e">
            <v>#N/A</v>
          </cell>
        </row>
        <row r="490">
          <cell r="C490" t="e">
            <v>#N/A</v>
          </cell>
          <cell r="D490" t="e">
            <v>#N/A</v>
          </cell>
          <cell r="E490" t="e">
            <v>#N/A</v>
          </cell>
        </row>
        <row r="491">
          <cell r="C491" t="e">
            <v>#N/A</v>
          </cell>
          <cell r="D491" t="e">
            <v>#N/A</v>
          </cell>
          <cell r="E491" t="e">
            <v>#N/A</v>
          </cell>
        </row>
        <row r="492">
          <cell r="C492" t="e">
            <v>#N/A</v>
          </cell>
          <cell r="D492" t="e">
            <v>#N/A</v>
          </cell>
          <cell r="E492" t="e">
            <v>#N/A</v>
          </cell>
        </row>
        <row r="493">
          <cell r="C493" t="e">
            <v>#N/A</v>
          </cell>
          <cell r="D493" t="e">
            <v>#N/A</v>
          </cell>
          <cell r="E493" t="e">
            <v>#N/A</v>
          </cell>
        </row>
        <row r="494">
          <cell r="C494" t="e">
            <v>#N/A</v>
          </cell>
          <cell r="D494" t="e">
            <v>#N/A</v>
          </cell>
          <cell r="E494" t="e">
            <v>#N/A</v>
          </cell>
        </row>
        <row r="495">
          <cell r="C495" t="e">
            <v>#N/A</v>
          </cell>
          <cell r="D495" t="e">
            <v>#N/A</v>
          </cell>
          <cell r="E495" t="e">
            <v>#N/A</v>
          </cell>
        </row>
        <row r="496">
          <cell r="C496" t="e">
            <v>#N/A</v>
          </cell>
          <cell r="D496" t="e">
            <v>#N/A</v>
          </cell>
          <cell r="E496" t="e">
            <v>#N/A</v>
          </cell>
        </row>
        <row r="497">
          <cell r="C497" t="e">
            <v>#N/A</v>
          </cell>
          <cell r="D497" t="e">
            <v>#N/A</v>
          </cell>
          <cell r="E497" t="e">
            <v>#N/A</v>
          </cell>
        </row>
        <row r="498">
          <cell r="C498" t="e">
            <v>#N/A</v>
          </cell>
          <cell r="D498" t="e">
            <v>#N/A</v>
          </cell>
          <cell r="E498" t="e">
            <v>#N/A</v>
          </cell>
        </row>
        <row r="499">
          <cell r="C499" t="e">
            <v>#N/A</v>
          </cell>
          <cell r="D499" t="e">
            <v>#N/A</v>
          </cell>
          <cell r="E499" t="e">
            <v>#N/A</v>
          </cell>
        </row>
        <row r="500">
          <cell r="C500" t="e">
            <v>#N/A</v>
          </cell>
          <cell r="D500" t="e">
            <v>#N/A</v>
          </cell>
          <cell r="E500" t="e">
            <v>#N/A</v>
          </cell>
        </row>
        <row r="501">
          <cell r="C501" t="e">
            <v>#N/A</v>
          </cell>
          <cell r="D501" t="e">
            <v>#N/A</v>
          </cell>
          <cell r="E501" t="e">
            <v>#N/A</v>
          </cell>
        </row>
        <row r="502">
          <cell r="C502" t="e">
            <v>#N/A</v>
          </cell>
          <cell r="D502" t="e">
            <v>#N/A</v>
          </cell>
          <cell r="E502" t="e">
            <v>#N/A</v>
          </cell>
        </row>
        <row r="503">
          <cell r="C503" t="e">
            <v>#N/A</v>
          </cell>
          <cell r="D503" t="e">
            <v>#N/A</v>
          </cell>
          <cell r="E503" t="e">
            <v>#N/A</v>
          </cell>
        </row>
        <row r="504">
          <cell r="C504" t="e">
            <v>#N/A</v>
          </cell>
          <cell r="D504" t="e">
            <v>#N/A</v>
          </cell>
          <cell r="E504" t="e">
            <v>#N/A</v>
          </cell>
        </row>
        <row r="505">
          <cell r="C505" t="e">
            <v>#N/A</v>
          </cell>
          <cell r="D505" t="e">
            <v>#N/A</v>
          </cell>
          <cell r="E505" t="e">
            <v>#N/A</v>
          </cell>
        </row>
        <row r="506">
          <cell r="C506" t="e">
            <v>#N/A</v>
          </cell>
          <cell r="D506" t="e">
            <v>#N/A</v>
          </cell>
          <cell r="E506" t="e">
            <v>#N/A</v>
          </cell>
        </row>
        <row r="507">
          <cell r="C507" t="e">
            <v>#N/A</v>
          </cell>
          <cell r="D507" t="e">
            <v>#N/A</v>
          </cell>
          <cell r="E507" t="e">
            <v>#N/A</v>
          </cell>
        </row>
        <row r="508">
          <cell r="C508" t="e">
            <v>#N/A</v>
          </cell>
          <cell r="D508" t="e">
            <v>#N/A</v>
          </cell>
          <cell r="E508" t="e">
            <v>#N/A</v>
          </cell>
        </row>
        <row r="509">
          <cell r="C509" t="e">
            <v>#N/A</v>
          </cell>
          <cell r="D509" t="e">
            <v>#N/A</v>
          </cell>
          <cell r="E509" t="e">
            <v>#N/A</v>
          </cell>
        </row>
        <row r="510">
          <cell r="C510" t="e">
            <v>#N/A</v>
          </cell>
          <cell r="D510" t="e">
            <v>#N/A</v>
          </cell>
          <cell r="E510" t="e">
            <v>#N/A</v>
          </cell>
        </row>
        <row r="511">
          <cell r="C511" t="e">
            <v>#N/A</v>
          </cell>
          <cell r="D511" t="e">
            <v>#N/A</v>
          </cell>
          <cell r="E511" t="e">
            <v>#N/A</v>
          </cell>
        </row>
        <row r="512">
          <cell r="C512" t="e">
            <v>#N/A</v>
          </cell>
          <cell r="D512" t="e">
            <v>#N/A</v>
          </cell>
          <cell r="E512" t="e">
            <v>#N/A</v>
          </cell>
        </row>
        <row r="513">
          <cell r="C513" t="e">
            <v>#N/A</v>
          </cell>
          <cell r="D513" t="e">
            <v>#N/A</v>
          </cell>
          <cell r="E513" t="e">
            <v>#N/A</v>
          </cell>
        </row>
        <row r="514">
          <cell r="C514" t="e">
            <v>#N/A</v>
          </cell>
          <cell r="D514" t="e">
            <v>#N/A</v>
          </cell>
          <cell r="E514" t="e">
            <v>#N/A</v>
          </cell>
        </row>
        <row r="515">
          <cell r="C515" t="e">
            <v>#N/A</v>
          </cell>
          <cell r="D515" t="e">
            <v>#N/A</v>
          </cell>
          <cell r="E515" t="e">
            <v>#N/A</v>
          </cell>
        </row>
        <row r="516">
          <cell r="C516" t="e">
            <v>#N/A</v>
          </cell>
          <cell r="D516" t="e">
            <v>#N/A</v>
          </cell>
          <cell r="E516" t="e">
            <v>#N/A</v>
          </cell>
        </row>
        <row r="517">
          <cell r="C517" t="e">
            <v>#N/A</v>
          </cell>
          <cell r="D517" t="e">
            <v>#N/A</v>
          </cell>
          <cell r="E517" t="e">
            <v>#N/A</v>
          </cell>
        </row>
        <row r="518">
          <cell r="C518" t="e">
            <v>#N/A</v>
          </cell>
          <cell r="D518" t="e">
            <v>#N/A</v>
          </cell>
          <cell r="E518" t="e">
            <v>#N/A</v>
          </cell>
        </row>
        <row r="519">
          <cell r="C519" t="e">
            <v>#N/A</v>
          </cell>
          <cell r="D519" t="e">
            <v>#N/A</v>
          </cell>
          <cell r="E519" t="e">
            <v>#N/A</v>
          </cell>
        </row>
        <row r="520">
          <cell r="C520" t="e">
            <v>#N/A</v>
          </cell>
          <cell r="D520" t="e">
            <v>#N/A</v>
          </cell>
          <cell r="E520" t="e">
            <v>#N/A</v>
          </cell>
        </row>
        <row r="521">
          <cell r="C521" t="e">
            <v>#N/A</v>
          </cell>
          <cell r="D521" t="e">
            <v>#N/A</v>
          </cell>
          <cell r="E521" t="e">
            <v>#N/A</v>
          </cell>
        </row>
        <row r="522">
          <cell r="C522" t="e">
            <v>#N/A</v>
          </cell>
          <cell r="D522" t="e">
            <v>#N/A</v>
          </cell>
          <cell r="E522" t="e">
            <v>#N/A</v>
          </cell>
        </row>
        <row r="523">
          <cell r="C523" t="e">
            <v>#N/A</v>
          </cell>
          <cell r="D523" t="e">
            <v>#N/A</v>
          </cell>
          <cell r="E523" t="e">
            <v>#N/A</v>
          </cell>
        </row>
        <row r="524">
          <cell r="C524" t="e">
            <v>#N/A</v>
          </cell>
          <cell r="D524" t="e">
            <v>#N/A</v>
          </cell>
          <cell r="E524" t="e">
            <v>#N/A</v>
          </cell>
        </row>
        <row r="525">
          <cell r="C525" t="e">
            <v>#N/A</v>
          </cell>
          <cell r="D525" t="e">
            <v>#N/A</v>
          </cell>
          <cell r="E525" t="e">
            <v>#N/A</v>
          </cell>
        </row>
        <row r="526">
          <cell r="C526" t="e">
            <v>#N/A</v>
          </cell>
          <cell r="D526" t="e">
            <v>#N/A</v>
          </cell>
          <cell r="E526" t="e">
            <v>#N/A</v>
          </cell>
        </row>
        <row r="527">
          <cell r="C527" t="e">
            <v>#N/A</v>
          </cell>
          <cell r="D527" t="e">
            <v>#N/A</v>
          </cell>
          <cell r="E527" t="e">
            <v>#N/A</v>
          </cell>
        </row>
        <row r="528">
          <cell r="C528" t="e">
            <v>#N/A</v>
          </cell>
          <cell r="D528" t="e">
            <v>#N/A</v>
          </cell>
          <cell r="E528" t="e">
            <v>#N/A</v>
          </cell>
        </row>
        <row r="529">
          <cell r="C529" t="e">
            <v>#N/A</v>
          </cell>
          <cell r="D529" t="e">
            <v>#N/A</v>
          </cell>
          <cell r="E529" t="e">
            <v>#N/A</v>
          </cell>
        </row>
        <row r="530">
          <cell r="C530" t="e">
            <v>#N/A</v>
          </cell>
          <cell r="D530" t="e">
            <v>#N/A</v>
          </cell>
          <cell r="E530" t="e">
            <v>#N/A</v>
          </cell>
        </row>
        <row r="531">
          <cell r="C531" t="e">
            <v>#N/A</v>
          </cell>
          <cell r="D531" t="e">
            <v>#N/A</v>
          </cell>
          <cell r="E531" t="e">
            <v>#N/A</v>
          </cell>
        </row>
        <row r="532">
          <cell r="C532" t="e">
            <v>#N/A</v>
          </cell>
          <cell r="D532" t="e">
            <v>#N/A</v>
          </cell>
          <cell r="E532" t="e">
            <v>#N/A</v>
          </cell>
        </row>
        <row r="533">
          <cell r="C533" t="e">
            <v>#N/A</v>
          </cell>
          <cell r="D533" t="e">
            <v>#N/A</v>
          </cell>
          <cell r="E533" t="e">
            <v>#N/A</v>
          </cell>
        </row>
        <row r="534">
          <cell r="C534" t="e">
            <v>#N/A</v>
          </cell>
          <cell r="D534" t="e">
            <v>#N/A</v>
          </cell>
          <cell r="E534" t="e">
            <v>#N/A</v>
          </cell>
        </row>
        <row r="535">
          <cell r="C535" t="e">
            <v>#N/A</v>
          </cell>
          <cell r="D535" t="e">
            <v>#N/A</v>
          </cell>
          <cell r="E535" t="e">
            <v>#N/A</v>
          </cell>
        </row>
        <row r="536">
          <cell r="C536" t="e">
            <v>#N/A</v>
          </cell>
          <cell r="D536" t="e">
            <v>#N/A</v>
          </cell>
          <cell r="E536" t="e">
            <v>#N/A</v>
          </cell>
        </row>
        <row r="537">
          <cell r="C537" t="e">
            <v>#N/A</v>
          </cell>
          <cell r="D537" t="e">
            <v>#N/A</v>
          </cell>
          <cell r="E537" t="e">
            <v>#N/A</v>
          </cell>
        </row>
        <row r="538">
          <cell r="C538" t="e">
            <v>#N/A</v>
          </cell>
          <cell r="D538" t="e">
            <v>#N/A</v>
          </cell>
          <cell r="E538" t="e">
            <v>#N/A</v>
          </cell>
        </row>
        <row r="539">
          <cell r="C539" t="e">
            <v>#N/A</v>
          </cell>
          <cell r="D539" t="e">
            <v>#N/A</v>
          </cell>
          <cell r="E539" t="e">
            <v>#N/A</v>
          </cell>
        </row>
        <row r="540">
          <cell r="C540" t="e">
            <v>#N/A</v>
          </cell>
          <cell r="D540" t="e">
            <v>#N/A</v>
          </cell>
          <cell r="E540" t="e">
            <v>#N/A</v>
          </cell>
        </row>
        <row r="541">
          <cell r="C541" t="e">
            <v>#N/A</v>
          </cell>
          <cell r="D541" t="e">
            <v>#N/A</v>
          </cell>
          <cell r="E541" t="e">
            <v>#N/A</v>
          </cell>
        </row>
        <row r="542">
          <cell r="C542" t="e">
            <v>#N/A</v>
          </cell>
          <cell r="D542" t="e">
            <v>#N/A</v>
          </cell>
          <cell r="E542" t="e">
            <v>#N/A</v>
          </cell>
        </row>
        <row r="543">
          <cell r="C543" t="e">
            <v>#N/A</v>
          </cell>
          <cell r="D543" t="e">
            <v>#N/A</v>
          </cell>
          <cell r="E543" t="e">
            <v>#N/A</v>
          </cell>
        </row>
        <row r="544">
          <cell r="C544" t="e">
            <v>#N/A</v>
          </cell>
          <cell r="D544" t="e">
            <v>#N/A</v>
          </cell>
          <cell r="E544" t="e">
            <v>#N/A</v>
          </cell>
        </row>
        <row r="545">
          <cell r="C545" t="e">
            <v>#N/A</v>
          </cell>
          <cell r="D545" t="e">
            <v>#N/A</v>
          </cell>
          <cell r="E545" t="e">
            <v>#N/A</v>
          </cell>
        </row>
        <row r="546">
          <cell r="C546" t="e">
            <v>#N/A</v>
          </cell>
          <cell r="D546" t="e">
            <v>#N/A</v>
          </cell>
          <cell r="E546" t="e">
            <v>#N/A</v>
          </cell>
        </row>
        <row r="547">
          <cell r="C547" t="e">
            <v>#N/A</v>
          </cell>
          <cell r="D547" t="e">
            <v>#N/A</v>
          </cell>
          <cell r="E547" t="e">
            <v>#N/A</v>
          </cell>
        </row>
        <row r="548">
          <cell r="C548" t="e">
            <v>#N/A</v>
          </cell>
          <cell r="D548" t="e">
            <v>#N/A</v>
          </cell>
          <cell r="E548" t="e">
            <v>#N/A</v>
          </cell>
        </row>
        <row r="549">
          <cell r="C549" t="e">
            <v>#N/A</v>
          </cell>
          <cell r="D549" t="e">
            <v>#N/A</v>
          </cell>
          <cell r="E549" t="e">
            <v>#N/A</v>
          </cell>
        </row>
        <row r="550">
          <cell r="C550" t="e">
            <v>#N/A</v>
          </cell>
          <cell r="D550" t="e">
            <v>#N/A</v>
          </cell>
          <cell r="E550" t="e">
            <v>#N/A</v>
          </cell>
        </row>
        <row r="551">
          <cell r="C551" t="e">
            <v>#N/A</v>
          </cell>
          <cell r="D551" t="e">
            <v>#N/A</v>
          </cell>
          <cell r="E551" t="e">
            <v>#N/A</v>
          </cell>
        </row>
        <row r="552">
          <cell r="C552" t="e">
            <v>#N/A</v>
          </cell>
          <cell r="D552" t="e">
            <v>#N/A</v>
          </cell>
          <cell r="E552" t="e">
            <v>#N/A</v>
          </cell>
        </row>
        <row r="553">
          <cell r="C553" t="e">
            <v>#N/A</v>
          </cell>
          <cell r="D553" t="e">
            <v>#N/A</v>
          </cell>
          <cell r="E553" t="e">
            <v>#N/A</v>
          </cell>
        </row>
        <row r="554">
          <cell r="C554" t="e">
            <v>#N/A</v>
          </cell>
          <cell r="D554" t="e">
            <v>#N/A</v>
          </cell>
          <cell r="E554" t="e">
            <v>#N/A</v>
          </cell>
        </row>
        <row r="555">
          <cell r="C555" t="e">
            <v>#N/A</v>
          </cell>
          <cell r="D555" t="e">
            <v>#N/A</v>
          </cell>
          <cell r="E555" t="e">
            <v>#N/A</v>
          </cell>
        </row>
        <row r="556">
          <cell r="C556" t="e">
            <v>#N/A</v>
          </cell>
          <cell r="D556" t="e">
            <v>#N/A</v>
          </cell>
          <cell r="E556" t="e">
            <v>#N/A</v>
          </cell>
        </row>
        <row r="557">
          <cell r="C557" t="e">
            <v>#N/A</v>
          </cell>
          <cell r="D557" t="e">
            <v>#N/A</v>
          </cell>
          <cell r="E557" t="e">
            <v>#N/A</v>
          </cell>
        </row>
        <row r="558">
          <cell r="C558" t="e">
            <v>#N/A</v>
          </cell>
          <cell r="D558" t="e">
            <v>#N/A</v>
          </cell>
          <cell r="E558" t="e">
            <v>#N/A</v>
          </cell>
        </row>
        <row r="559">
          <cell r="C559" t="e">
            <v>#N/A</v>
          </cell>
          <cell r="D559" t="e">
            <v>#N/A</v>
          </cell>
          <cell r="E559" t="e">
            <v>#N/A</v>
          </cell>
        </row>
        <row r="560">
          <cell r="C560" t="e">
            <v>#N/A</v>
          </cell>
          <cell r="D560" t="e">
            <v>#N/A</v>
          </cell>
          <cell r="E560" t="e">
            <v>#N/A</v>
          </cell>
        </row>
        <row r="561">
          <cell r="C561" t="e">
            <v>#N/A</v>
          </cell>
          <cell r="D561" t="e">
            <v>#N/A</v>
          </cell>
          <cell r="E561" t="e">
            <v>#N/A</v>
          </cell>
        </row>
        <row r="562">
          <cell r="C562" t="e">
            <v>#N/A</v>
          </cell>
          <cell r="D562" t="e">
            <v>#N/A</v>
          </cell>
          <cell r="E562" t="e">
            <v>#N/A</v>
          </cell>
        </row>
        <row r="563">
          <cell r="C563" t="e">
            <v>#N/A</v>
          </cell>
          <cell r="D563" t="e">
            <v>#N/A</v>
          </cell>
          <cell r="E563" t="e">
            <v>#N/A</v>
          </cell>
        </row>
        <row r="564">
          <cell r="C564" t="e">
            <v>#N/A</v>
          </cell>
          <cell r="D564" t="e">
            <v>#N/A</v>
          </cell>
          <cell r="E564" t="e">
            <v>#N/A</v>
          </cell>
        </row>
        <row r="565">
          <cell r="C565" t="e">
            <v>#N/A</v>
          </cell>
          <cell r="D565" t="e">
            <v>#N/A</v>
          </cell>
          <cell r="E565" t="e">
            <v>#N/A</v>
          </cell>
        </row>
        <row r="566">
          <cell r="C566" t="e">
            <v>#N/A</v>
          </cell>
          <cell r="D566" t="e">
            <v>#N/A</v>
          </cell>
          <cell r="E566" t="e">
            <v>#N/A</v>
          </cell>
        </row>
        <row r="567">
          <cell r="C567" t="e">
            <v>#N/A</v>
          </cell>
          <cell r="D567" t="e">
            <v>#N/A</v>
          </cell>
          <cell r="E567" t="e">
            <v>#N/A</v>
          </cell>
        </row>
        <row r="568">
          <cell r="C568" t="e">
            <v>#N/A</v>
          </cell>
          <cell r="D568" t="e">
            <v>#N/A</v>
          </cell>
          <cell r="E568" t="e">
            <v>#N/A</v>
          </cell>
        </row>
        <row r="569">
          <cell r="C569" t="e">
            <v>#N/A</v>
          </cell>
          <cell r="D569" t="e">
            <v>#N/A</v>
          </cell>
          <cell r="E569" t="e">
            <v>#N/A</v>
          </cell>
        </row>
        <row r="570">
          <cell r="C570" t="e">
            <v>#N/A</v>
          </cell>
          <cell r="D570" t="e">
            <v>#N/A</v>
          </cell>
          <cell r="E570" t="e">
            <v>#N/A</v>
          </cell>
        </row>
        <row r="571">
          <cell r="C571" t="e">
            <v>#N/A</v>
          </cell>
          <cell r="D571" t="e">
            <v>#N/A</v>
          </cell>
          <cell r="E571" t="e">
            <v>#N/A</v>
          </cell>
        </row>
        <row r="572">
          <cell r="C572" t="e">
            <v>#N/A</v>
          </cell>
          <cell r="D572" t="e">
            <v>#N/A</v>
          </cell>
          <cell r="E572" t="e">
            <v>#N/A</v>
          </cell>
        </row>
        <row r="573">
          <cell r="C573" t="e">
            <v>#N/A</v>
          </cell>
          <cell r="D573" t="e">
            <v>#N/A</v>
          </cell>
          <cell r="E573" t="e">
            <v>#N/A</v>
          </cell>
        </row>
        <row r="574">
          <cell r="C574" t="e">
            <v>#N/A</v>
          </cell>
          <cell r="D574" t="e">
            <v>#N/A</v>
          </cell>
          <cell r="E574" t="e">
            <v>#N/A</v>
          </cell>
        </row>
        <row r="575">
          <cell r="C575" t="e">
            <v>#N/A</v>
          </cell>
          <cell r="D575" t="e">
            <v>#N/A</v>
          </cell>
          <cell r="E575" t="e">
            <v>#N/A</v>
          </cell>
        </row>
        <row r="576">
          <cell r="C576" t="e">
            <v>#N/A</v>
          </cell>
          <cell r="D576" t="e">
            <v>#N/A</v>
          </cell>
          <cell r="E576" t="e">
            <v>#N/A</v>
          </cell>
        </row>
        <row r="577">
          <cell r="C577" t="e">
            <v>#N/A</v>
          </cell>
          <cell r="D577" t="e">
            <v>#N/A</v>
          </cell>
          <cell r="E577" t="e">
            <v>#N/A</v>
          </cell>
        </row>
        <row r="578">
          <cell r="C578" t="e">
            <v>#N/A</v>
          </cell>
          <cell r="D578" t="e">
            <v>#N/A</v>
          </cell>
          <cell r="E578" t="e">
            <v>#N/A</v>
          </cell>
        </row>
        <row r="579">
          <cell r="C579" t="e">
            <v>#N/A</v>
          </cell>
          <cell r="D579" t="e">
            <v>#N/A</v>
          </cell>
          <cell r="E579" t="e">
            <v>#N/A</v>
          </cell>
        </row>
        <row r="580">
          <cell r="C580" t="e">
            <v>#N/A</v>
          </cell>
          <cell r="D580" t="e">
            <v>#N/A</v>
          </cell>
          <cell r="E580" t="e">
            <v>#N/A</v>
          </cell>
        </row>
        <row r="581">
          <cell r="C581" t="e">
            <v>#N/A</v>
          </cell>
          <cell r="D581" t="e">
            <v>#N/A</v>
          </cell>
          <cell r="E581" t="e">
            <v>#N/A</v>
          </cell>
        </row>
        <row r="582">
          <cell r="C582" t="e">
            <v>#N/A</v>
          </cell>
          <cell r="D582" t="e">
            <v>#N/A</v>
          </cell>
          <cell r="E582" t="e">
            <v>#N/A</v>
          </cell>
        </row>
        <row r="583">
          <cell r="C583" t="e">
            <v>#N/A</v>
          </cell>
          <cell r="D583" t="e">
            <v>#N/A</v>
          </cell>
          <cell r="E583" t="e">
            <v>#N/A</v>
          </cell>
        </row>
        <row r="584">
          <cell r="C584" t="e">
            <v>#N/A</v>
          </cell>
          <cell r="D584" t="e">
            <v>#N/A</v>
          </cell>
          <cell r="E584" t="e">
            <v>#N/A</v>
          </cell>
        </row>
        <row r="585">
          <cell r="C585" t="e">
            <v>#N/A</v>
          </cell>
          <cell r="D585" t="e">
            <v>#N/A</v>
          </cell>
          <cell r="E585" t="e">
            <v>#N/A</v>
          </cell>
        </row>
        <row r="586">
          <cell r="C586" t="e">
            <v>#N/A</v>
          </cell>
          <cell r="D586" t="e">
            <v>#N/A</v>
          </cell>
          <cell r="E586" t="e">
            <v>#N/A</v>
          </cell>
        </row>
        <row r="587">
          <cell r="C587" t="e">
            <v>#N/A</v>
          </cell>
          <cell r="D587" t="e">
            <v>#N/A</v>
          </cell>
          <cell r="E587" t="e">
            <v>#N/A</v>
          </cell>
        </row>
        <row r="588">
          <cell r="C588" t="e">
            <v>#N/A</v>
          </cell>
          <cell r="D588" t="e">
            <v>#N/A</v>
          </cell>
          <cell r="E588" t="e">
            <v>#N/A</v>
          </cell>
        </row>
        <row r="589">
          <cell r="C589" t="e">
            <v>#N/A</v>
          </cell>
          <cell r="D589" t="e">
            <v>#N/A</v>
          </cell>
          <cell r="E589" t="e">
            <v>#N/A</v>
          </cell>
        </row>
        <row r="590">
          <cell r="C590" t="e">
            <v>#N/A</v>
          </cell>
          <cell r="D590" t="e">
            <v>#N/A</v>
          </cell>
          <cell r="E590" t="e">
            <v>#N/A</v>
          </cell>
        </row>
        <row r="591">
          <cell r="C591" t="e">
            <v>#N/A</v>
          </cell>
          <cell r="D591" t="e">
            <v>#N/A</v>
          </cell>
          <cell r="E591" t="e">
            <v>#N/A</v>
          </cell>
        </row>
        <row r="592">
          <cell r="C592" t="e">
            <v>#N/A</v>
          </cell>
          <cell r="D592" t="e">
            <v>#N/A</v>
          </cell>
          <cell r="E592" t="e">
            <v>#N/A</v>
          </cell>
        </row>
        <row r="593">
          <cell r="C593" t="e">
            <v>#N/A</v>
          </cell>
          <cell r="D593" t="e">
            <v>#N/A</v>
          </cell>
          <cell r="E593" t="e">
            <v>#N/A</v>
          </cell>
        </row>
        <row r="594">
          <cell r="C594" t="e">
            <v>#N/A</v>
          </cell>
          <cell r="D594" t="e">
            <v>#N/A</v>
          </cell>
          <cell r="E594" t="e">
            <v>#N/A</v>
          </cell>
        </row>
        <row r="595">
          <cell r="C595" t="e">
            <v>#N/A</v>
          </cell>
          <cell r="D595" t="e">
            <v>#N/A</v>
          </cell>
          <cell r="E595" t="e">
            <v>#N/A</v>
          </cell>
        </row>
        <row r="596">
          <cell r="C596" t="e">
            <v>#N/A</v>
          </cell>
          <cell r="D596" t="e">
            <v>#N/A</v>
          </cell>
          <cell r="E596" t="e">
            <v>#N/A</v>
          </cell>
        </row>
        <row r="597">
          <cell r="C597" t="e">
            <v>#N/A</v>
          </cell>
          <cell r="D597" t="e">
            <v>#N/A</v>
          </cell>
          <cell r="E597" t="e">
            <v>#N/A</v>
          </cell>
        </row>
        <row r="598">
          <cell r="C598" t="e">
            <v>#N/A</v>
          </cell>
          <cell r="D598" t="e">
            <v>#N/A</v>
          </cell>
          <cell r="E598" t="e">
            <v>#N/A</v>
          </cell>
        </row>
        <row r="599">
          <cell r="C599" t="e">
            <v>#N/A</v>
          </cell>
          <cell r="D599" t="e">
            <v>#N/A</v>
          </cell>
          <cell r="E599" t="e">
            <v>#N/A</v>
          </cell>
        </row>
        <row r="600">
          <cell r="C600" t="e">
            <v>#N/A</v>
          </cell>
          <cell r="D600" t="e">
            <v>#N/A</v>
          </cell>
          <cell r="E600" t="e">
            <v>#N/A</v>
          </cell>
        </row>
        <row r="601">
          <cell r="C601" t="e">
            <v>#N/A</v>
          </cell>
          <cell r="D601" t="e">
            <v>#N/A</v>
          </cell>
          <cell r="E601" t="e">
            <v>#N/A</v>
          </cell>
        </row>
        <row r="602">
          <cell r="C602" t="e">
            <v>#N/A</v>
          </cell>
          <cell r="D602" t="e">
            <v>#N/A</v>
          </cell>
          <cell r="E602" t="e">
            <v>#N/A</v>
          </cell>
        </row>
        <row r="603">
          <cell r="C603" t="e">
            <v>#N/A</v>
          </cell>
          <cell r="D603" t="e">
            <v>#N/A</v>
          </cell>
          <cell r="E603" t="e">
            <v>#N/A</v>
          </cell>
        </row>
        <row r="604">
          <cell r="C604" t="e">
            <v>#N/A</v>
          </cell>
          <cell r="D604" t="e">
            <v>#N/A</v>
          </cell>
          <cell r="E604" t="e">
            <v>#N/A</v>
          </cell>
        </row>
        <row r="605">
          <cell r="C605" t="e">
            <v>#N/A</v>
          </cell>
          <cell r="D605" t="e">
            <v>#N/A</v>
          </cell>
          <cell r="E605" t="e">
            <v>#N/A</v>
          </cell>
        </row>
        <row r="606">
          <cell r="C606" t="e">
            <v>#N/A</v>
          </cell>
          <cell r="D606" t="e">
            <v>#N/A</v>
          </cell>
          <cell r="E606" t="e">
            <v>#N/A</v>
          </cell>
        </row>
        <row r="607">
          <cell r="C607" t="e">
            <v>#N/A</v>
          </cell>
          <cell r="D607" t="e">
            <v>#N/A</v>
          </cell>
          <cell r="E607" t="e">
            <v>#N/A</v>
          </cell>
        </row>
        <row r="608">
          <cell r="C608" t="e">
            <v>#N/A</v>
          </cell>
          <cell r="D608" t="e">
            <v>#N/A</v>
          </cell>
          <cell r="E608" t="e">
            <v>#N/A</v>
          </cell>
        </row>
        <row r="609">
          <cell r="C609" t="e">
            <v>#N/A</v>
          </cell>
          <cell r="D609" t="e">
            <v>#N/A</v>
          </cell>
          <cell r="E609" t="e">
            <v>#N/A</v>
          </cell>
        </row>
        <row r="610">
          <cell r="C610" t="e">
            <v>#N/A</v>
          </cell>
          <cell r="D610" t="e">
            <v>#N/A</v>
          </cell>
          <cell r="E610" t="e">
            <v>#N/A</v>
          </cell>
        </row>
        <row r="611">
          <cell r="C611" t="e">
            <v>#N/A</v>
          </cell>
          <cell r="D611" t="e">
            <v>#N/A</v>
          </cell>
          <cell r="E611" t="e">
            <v>#N/A</v>
          </cell>
        </row>
        <row r="612">
          <cell r="C612" t="e">
            <v>#N/A</v>
          </cell>
          <cell r="D612" t="e">
            <v>#N/A</v>
          </cell>
          <cell r="E612" t="e">
            <v>#N/A</v>
          </cell>
        </row>
        <row r="613">
          <cell r="C613" t="e">
            <v>#N/A</v>
          </cell>
          <cell r="D613" t="e">
            <v>#N/A</v>
          </cell>
          <cell r="E613" t="e">
            <v>#N/A</v>
          </cell>
        </row>
        <row r="614">
          <cell r="C614" t="e">
            <v>#N/A</v>
          </cell>
          <cell r="D614" t="e">
            <v>#N/A</v>
          </cell>
          <cell r="E614" t="e">
            <v>#N/A</v>
          </cell>
        </row>
        <row r="615">
          <cell r="C615" t="e">
            <v>#N/A</v>
          </cell>
          <cell r="D615" t="e">
            <v>#N/A</v>
          </cell>
          <cell r="E615" t="e">
            <v>#N/A</v>
          </cell>
        </row>
        <row r="616">
          <cell r="C616" t="e">
            <v>#N/A</v>
          </cell>
          <cell r="D616" t="e">
            <v>#N/A</v>
          </cell>
          <cell r="E616" t="e">
            <v>#N/A</v>
          </cell>
        </row>
        <row r="617">
          <cell r="C617" t="e">
            <v>#N/A</v>
          </cell>
          <cell r="D617" t="e">
            <v>#N/A</v>
          </cell>
          <cell r="E617" t="e">
            <v>#N/A</v>
          </cell>
        </row>
        <row r="618">
          <cell r="C618" t="e">
            <v>#N/A</v>
          </cell>
          <cell r="D618" t="e">
            <v>#N/A</v>
          </cell>
          <cell r="E618" t="e">
            <v>#N/A</v>
          </cell>
        </row>
        <row r="619">
          <cell r="C619" t="e">
            <v>#N/A</v>
          </cell>
          <cell r="D619" t="e">
            <v>#N/A</v>
          </cell>
          <cell r="E619" t="e">
            <v>#N/A</v>
          </cell>
        </row>
        <row r="620">
          <cell r="C620" t="e">
            <v>#N/A</v>
          </cell>
          <cell r="D620" t="e">
            <v>#N/A</v>
          </cell>
          <cell r="E620" t="e">
            <v>#N/A</v>
          </cell>
        </row>
        <row r="621">
          <cell r="C621" t="e">
            <v>#N/A</v>
          </cell>
          <cell r="D621" t="e">
            <v>#N/A</v>
          </cell>
          <cell r="E621" t="e">
            <v>#N/A</v>
          </cell>
        </row>
        <row r="622">
          <cell r="C622" t="e">
            <v>#N/A</v>
          </cell>
          <cell r="D622" t="e">
            <v>#N/A</v>
          </cell>
          <cell r="E622" t="e">
            <v>#N/A</v>
          </cell>
        </row>
        <row r="623">
          <cell r="C623" t="e">
            <v>#N/A</v>
          </cell>
          <cell r="D623" t="e">
            <v>#N/A</v>
          </cell>
          <cell r="E623" t="e">
            <v>#N/A</v>
          </cell>
        </row>
        <row r="624">
          <cell r="C624" t="e">
            <v>#N/A</v>
          </cell>
          <cell r="D624" t="e">
            <v>#N/A</v>
          </cell>
          <cell r="E624" t="e">
            <v>#N/A</v>
          </cell>
        </row>
        <row r="625">
          <cell r="C625" t="e">
            <v>#N/A</v>
          </cell>
          <cell r="D625" t="e">
            <v>#N/A</v>
          </cell>
          <cell r="E625" t="e">
            <v>#N/A</v>
          </cell>
        </row>
        <row r="626">
          <cell r="C626" t="e">
            <v>#N/A</v>
          </cell>
          <cell r="D626" t="e">
            <v>#N/A</v>
          </cell>
          <cell r="E626" t="e">
            <v>#N/A</v>
          </cell>
        </row>
        <row r="627">
          <cell r="C627" t="e">
            <v>#N/A</v>
          </cell>
          <cell r="D627" t="e">
            <v>#N/A</v>
          </cell>
          <cell r="E627" t="e">
            <v>#N/A</v>
          </cell>
        </row>
        <row r="628">
          <cell r="C628" t="e">
            <v>#N/A</v>
          </cell>
          <cell r="D628" t="e">
            <v>#N/A</v>
          </cell>
          <cell r="E628" t="e">
            <v>#N/A</v>
          </cell>
        </row>
        <row r="629">
          <cell r="C629" t="e">
            <v>#N/A</v>
          </cell>
          <cell r="D629" t="e">
            <v>#N/A</v>
          </cell>
          <cell r="E629" t="e">
            <v>#N/A</v>
          </cell>
        </row>
        <row r="630">
          <cell r="C630" t="e">
            <v>#N/A</v>
          </cell>
          <cell r="D630" t="e">
            <v>#N/A</v>
          </cell>
          <cell r="E630" t="e">
            <v>#N/A</v>
          </cell>
        </row>
        <row r="631">
          <cell r="C631" t="e">
            <v>#N/A</v>
          </cell>
          <cell r="D631" t="e">
            <v>#N/A</v>
          </cell>
          <cell r="E631" t="e">
            <v>#N/A</v>
          </cell>
        </row>
        <row r="632">
          <cell r="C632" t="e">
            <v>#N/A</v>
          </cell>
          <cell r="D632" t="e">
            <v>#N/A</v>
          </cell>
          <cell r="E632" t="e">
            <v>#N/A</v>
          </cell>
        </row>
        <row r="633">
          <cell r="C633" t="e">
            <v>#N/A</v>
          </cell>
          <cell r="D633" t="e">
            <v>#N/A</v>
          </cell>
          <cell r="E633" t="e">
            <v>#N/A</v>
          </cell>
        </row>
        <row r="634">
          <cell r="C634" t="e">
            <v>#N/A</v>
          </cell>
          <cell r="D634" t="e">
            <v>#N/A</v>
          </cell>
          <cell r="E634" t="e">
            <v>#N/A</v>
          </cell>
        </row>
        <row r="635">
          <cell r="C635" t="e">
            <v>#N/A</v>
          </cell>
          <cell r="D635" t="e">
            <v>#N/A</v>
          </cell>
          <cell r="E635" t="e">
            <v>#N/A</v>
          </cell>
        </row>
        <row r="636">
          <cell r="C636" t="e">
            <v>#N/A</v>
          </cell>
          <cell r="D636" t="e">
            <v>#N/A</v>
          </cell>
          <cell r="E636" t="e">
            <v>#N/A</v>
          </cell>
        </row>
        <row r="637">
          <cell r="C637" t="e">
            <v>#N/A</v>
          </cell>
          <cell r="D637" t="e">
            <v>#N/A</v>
          </cell>
          <cell r="E637" t="e">
            <v>#N/A</v>
          </cell>
        </row>
        <row r="638">
          <cell r="C638" t="e">
            <v>#N/A</v>
          </cell>
          <cell r="D638" t="e">
            <v>#N/A</v>
          </cell>
          <cell r="E638" t="e">
            <v>#N/A</v>
          </cell>
        </row>
        <row r="639">
          <cell r="C639" t="e">
            <v>#N/A</v>
          </cell>
          <cell r="D639" t="e">
            <v>#N/A</v>
          </cell>
          <cell r="E639" t="e">
            <v>#N/A</v>
          </cell>
        </row>
        <row r="640">
          <cell r="C640" t="e">
            <v>#N/A</v>
          </cell>
          <cell r="D640" t="e">
            <v>#N/A</v>
          </cell>
          <cell r="E640" t="e">
            <v>#N/A</v>
          </cell>
        </row>
        <row r="641">
          <cell r="C641" t="e">
            <v>#N/A</v>
          </cell>
          <cell r="D641" t="e">
            <v>#N/A</v>
          </cell>
          <cell r="E641" t="e">
            <v>#N/A</v>
          </cell>
        </row>
        <row r="642">
          <cell r="C642" t="e">
            <v>#N/A</v>
          </cell>
          <cell r="D642" t="e">
            <v>#N/A</v>
          </cell>
          <cell r="E642" t="e">
            <v>#N/A</v>
          </cell>
        </row>
        <row r="643">
          <cell r="C643" t="e">
            <v>#N/A</v>
          </cell>
          <cell r="D643" t="e">
            <v>#N/A</v>
          </cell>
          <cell r="E643" t="e">
            <v>#N/A</v>
          </cell>
        </row>
        <row r="644">
          <cell r="C644" t="e">
            <v>#N/A</v>
          </cell>
          <cell r="D644" t="e">
            <v>#N/A</v>
          </cell>
          <cell r="E644" t="e">
            <v>#N/A</v>
          </cell>
        </row>
        <row r="645">
          <cell r="C645" t="e">
            <v>#N/A</v>
          </cell>
          <cell r="D645" t="e">
            <v>#N/A</v>
          </cell>
          <cell r="E645" t="e">
            <v>#N/A</v>
          </cell>
        </row>
        <row r="646">
          <cell r="C646" t="e">
            <v>#N/A</v>
          </cell>
          <cell r="D646" t="e">
            <v>#N/A</v>
          </cell>
          <cell r="E646" t="e">
            <v>#N/A</v>
          </cell>
        </row>
        <row r="647">
          <cell r="C647" t="e">
            <v>#N/A</v>
          </cell>
          <cell r="D647" t="e">
            <v>#N/A</v>
          </cell>
          <cell r="E647" t="e">
            <v>#N/A</v>
          </cell>
        </row>
        <row r="648">
          <cell r="C648" t="e">
            <v>#N/A</v>
          </cell>
          <cell r="D648" t="e">
            <v>#N/A</v>
          </cell>
          <cell r="E648" t="e">
            <v>#N/A</v>
          </cell>
        </row>
        <row r="649">
          <cell r="C649" t="e">
            <v>#N/A</v>
          </cell>
          <cell r="D649" t="e">
            <v>#N/A</v>
          </cell>
          <cell r="E649" t="e">
            <v>#N/A</v>
          </cell>
        </row>
        <row r="650">
          <cell r="C650" t="e">
            <v>#N/A</v>
          </cell>
          <cell r="D650" t="e">
            <v>#N/A</v>
          </cell>
          <cell r="E650" t="e">
            <v>#N/A</v>
          </cell>
        </row>
        <row r="651">
          <cell r="C651" t="e">
            <v>#N/A</v>
          </cell>
          <cell r="D651" t="e">
            <v>#N/A</v>
          </cell>
          <cell r="E651" t="e">
            <v>#N/A</v>
          </cell>
        </row>
        <row r="652">
          <cell r="C652" t="e">
            <v>#N/A</v>
          </cell>
          <cell r="D652" t="e">
            <v>#N/A</v>
          </cell>
          <cell r="E652" t="e">
            <v>#N/A</v>
          </cell>
        </row>
        <row r="653">
          <cell r="C653" t="e">
            <v>#N/A</v>
          </cell>
          <cell r="D653" t="e">
            <v>#N/A</v>
          </cell>
          <cell r="E653" t="e">
            <v>#N/A</v>
          </cell>
        </row>
        <row r="654">
          <cell r="C654" t="e">
            <v>#N/A</v>
          </cell>
          <cell r="D654" t="e">
            <v>#N/A</v>
          </cell>
          <cell r="E654" t="e">
            <v>#N/A</v>
          </cell>
        </row>
        <row r="655">
          <cell r="C655" t="e">
            <v>#N/A</v>
          </cell>
          <cell r="D655" t="e">
            <v>#N/A</v>
          </cell>
          <cell r="E655" t="e">
            <v>#N/A</v>
          </cell>
        </row>
        <row r="656">
          <cell r="C656" t="e">
            <v>#N/A</v>
          </cell>
          <cell r="D656" t="e">
            <v>#N/A</v>
          </cell>
          <cell r="E656" t="e">
            <v>#N/A</v>
          </cell>
        </row>
        <row r="657">
          <cell r="C657" t="e">
            <v>#N/A</v>
          </cell>
          <cell r="D657" t="e">
            <v>#N/A</v>
          </cell>
          <cell r="E657" t="e">
            <v>#N/A</v>
          </cell>
        </row>
        <row r="658">
          <cell r="C658" t="e">
            <v>#N/A</v>
          </cell>
          <cell r="D658" t="e">
            <v>#N/A</v>
          </cell>
          <cell r="E658" t="e">
            <v>#N/A</v>
          </cell>
        </row>
        <row r="659">
          <cell r="C659" t="e">
            <v>#N/A</v>
          </cell>
          <cell r="D659" t="e">
            <v>#N/A</v>
          </cell>
          <cell r="E659" t="e">
            <v>#N/A</v>
          </cell>
        </row>
        <row r="660">
          <cell r="C660" t="e">
            <v>#N/A</v>
          </cell>
          <cell r="D660" t="e">
            <v>#N/A</v>
          </cell>
          <cell r="E660" t="e">
            <v>#N/A</v>
          </cell>
        </row>
        <row r="661">
          <cell r="C661" t="e">
            <v>#N/A</v>
          </cell>
          <cell r="D661" t="e">
            <v>#N/A</v>
          </cell>
          <cell r="E661" t="e">
            <v>#N/A</v>
          </cell>
        </row>
        <row r="662">
          <cell r="C662" t="e">
            <v>#N/A</v>
          </cell>
          <cell r="D662" t="e">
            <v>#N/A</v>
          </cell>
          <cell r="E662" t="e">
            <v>#N/A</v>
          </cell>
        </row>
        <row r="663">
          <cell r="C663" t="e">
            <v>#N/A</v>
          </cell>
          <cell r="D663" t="e">
            <v>#N/A</v>
          </cell>
          <cell r="E663" t="e">
            <v>#N/A</v>
          </cell>
        </row>
        <row r="664">
          <cell r="C664" t="e">
            <v>#N/A</v>
          </cell>
          <cell r="D664" t="e">
            <v>#N/A</v>
          </cell>
          <cell r="E664" t="e">
            <v>#N/A</v>
          </cell>
        </row>
        <row r="665">
          <cell r="C665" t="e">
            <v>#N/A</v>
          </cell>
          <cell r="D665" t="e">
            <v>#N/A</v>
          </cell>
          <cell r="E665" t="e">
            <v>#N/A</v>
          </cell>
        </row>
        <row r="666">
          <cell r="C666" t="e">
            <v>#N/A</v>
          </cell>
          <cell r="D666" t="e">
            <v>#N/A</v>
          </cell>
          <cell r="E666" t="e">
            <v>#N/A</v>
          </cell>
        </row>
        <row r="667">
          <cell r="C667" t="e">
            <v>#N/A</v>
          </cell>
          <cell r="D667" t="e">
            <v>#N/A</v>
          </cell>
          <cell r="E667" t="e">
            <v>#N/A</v>
          </cell>
        </row>
        <row r="668">
          <cell r="C668" t="e">
            <v>#N/A</v>
          </cell>
          <cell r="D668" t="e">
            <v>#N/A</v>
          </cell>
          <cell r="E668" t="e">
            <v>#N/A</v>
          </cell>
        </row>
        <row r="669">
          <cell r="C669" t="e">
            <v>#N/A</v>
          </cell>
          <cell r="D669" t="e">
            <v>#N/A</v>
          </cell>
          <cell r="E669" t="e">
            <v>#N/A</v>
          </cell>
        </row>
        <row r="670">
          <cell r="C670" t="e">
            <v>#N/A</v>
          </cell>
          <cell r="D670" t="e">
            <v>#N/A</v>
          </cell>
          <cell r="E670" t="e">
            <v>#N/A</v>
          </cell>
        </row>
        <row r="671">
          <cell r="C671" t="e">
            <v>#N/A</v>
          </cell>
          <cell r="D671" t="e">
            <v>#N/A</v>
          </cell>
          <cell r="E671" t="e">
            <v>#N/A</v>
          </cell>
        </row>
        <row r="672">
          <cell r="C672" t="e">
            <v>#N/A</v>
          </cell>
          <cell r="D672" t="e">
            <v>#N/A</v>
          </cell>
          <cell r="E672" t="e">
            <v>#N/A</v>
          </cell>
        </row>
        <row r="673">
          <cell r="C673" t="e">
            <v>#N/A</v>
          </cell>
          <cell r="D673" t="e">
            <v>#N/A</v>
          </cell>
          <cell r="E673" t="e">
            <v>#N/A</v>
          </cell>
        </row>
        <row r="674">
          <cell r="C674" t="e">
            <v>#N/A</v>
          </cell>
          <cell r="D674" t="e">
            <v>#N/A</v>
          </cell>
          <cell r="E674" t="e">
            <v>#N/A</v>
          </cell>
        </row>
        <row r="675">
          <cell r="C675" t="e">
            <v>#N/A</v>
          </cell>
          <cell r="D675" t="e">
            <v>#N/A</v>
          </cell>
          <cell r="E675" t="e">
            <v>#N/A</v>
          </cell>
        </row>
        <row r="676">
          <cell r="C676" t="e">
            <v>#N/A</v>
          </cell>
          <cell r="D676" t="e">
            <v>#N/A</v>
          </cell>
          <cell r="E676" t="e">
            <v>#N/A</v>
          </cell>
        </row>
        <row r="677">
          <cell r="C677" t="e">
            <v>#N/A</v>
          </cell>
          <cell r="D677" t="e">
            <v>#N/A</v>
          </cell>
          <cell r="E677" t="e">
            <v>#N/A</v>
          </cell>
        </row>
        <row r="678">
          <cell r="C678" t="e">
            <v>#N/A</v>
          </cell>
          <cell r="D678" t="e">
            <v>#N/A</v>
          </cell>
          <cell r="E678" t="e">
            <v>#N/A</v>
          </cell>
        </row>
        <row r="679">
          <cell r="C679" t="e">
            <v>#N/A</v>
          </cell>
          <cell r="D679" t="e">
            <v>#N/A</v>
          </cell>
          <cell r="E679" t="e">
            <v>#N/A</v>
          </cell>
        </row>
        <row r="680">
          <cell r="C680" t="e">
            <v>#N/A</v>
          </cell>
          <cell r="D680" t="e">
            <v>#N/A</v>
          </cell>
          <cell r="E680" t="e">
            <v>#N/A</v>
          </cell>
        </row>
        <row r="681">
          <cell r="C681" t="e">
            <v>#N/A</v>
          </cell>
          <cell r="D681" t="e">
            <v>#N/A</v>
          </cell>
          <cell r="E681" t="e">
            <v>#N/A</v>
          </cell>
        </row>
        <row r="682">
          <cell r="C682" t="e">
            <v>#N/A</v>
          </cell>
          <cell r="D682" t="e">
            <v>#N/A</v>
          </cell>
          <cell r="E682" t="e">
            <v>#N/A</v>
          </cell>
        </row>
        <row r="683">
          <cell r="C683" t="e">
            <v>#N/A</v>
          </cell>
          <cell r="D683" t="e">
            <v>#N/A</v>
          </cell>
          <cell r="E683" t="e">
            <v>#N/A</v>
          </cell>
        </row>
        <row r="684">
          <cell r="C684" t="e">
            <v>#N/A</v>
          </cell>
          <cell r="D684" t="e">
            <v>#N/A</v>
          </cell>
          <cell r="E684" t="e">
            <v>#N/A</v>
          </cell>
        </row>
        <row r="685">
          <cell r="C685" t="e">
            <v>#N/A</v>
          </cell>
          <cell r="D685" t="e">
            <v>#N/A</v>
          </cell>
          <cell r="E685" t="e">
            <v>#N/A</v>
          </cell>
        </row>
        <row r="686">
          <cell r="C686" t="e">
            <v>#N/A</v>
          </cell>
          <cell r="D686" t="e">
            <v>#N/A</v>
          </cell>
          <cell r="E686" t="e">
            <v>#N/A</v>
          </cell>
        </row>
        <row r="687">
          <cell r="C687" t="e">
            <v>#N/A</v>
          </cell>
          <cell r="D687" t="e">
            <v>#N/A</v>
          </cell>
          <cell r="E687" t="e">
            <v>#N/A</v>
          </cell>
        </row>
        <row r="688">
          <cell r="C688" t="e">
            <v>#N/A</v>
          </cell>
          <cell r="D688" t="e">
            <v>#N/A</v>
          </cell>
          <cell r="E688" t="e">
            <v>#N/A</v>
          </cell>
        </row>
        <row r="689">
          <cell r="C689" t="e">
            <v>#N/A</v>
          </cell>
          <cell r="D689" t="e">
            <v>#N/A</v>
          </cell>
          <cell r="E689" t="e">
            <v>#N/A</v>
          </cell>
        </row>
        <row r="690">
          <cell r="C690" t="e">
            <v>#N/A</v>
          </cell>
          <cell r="D690" t="e">
            <v>#N/A</v>
          </cell>
          <cell r="E690" t="e">
            <v>#N/A</v>
          </cell>
        </row>
        <row r="691">
          <cell r="C691" t="e">
            <v>#N/A</v>
          </cell>
          <cell r="D691" t="e">
            <v>#N/A</v>
          </cell>
          <cell r="E691" t="e">
            <v>#N/A</v>
          </cell>
        </row>
        <row r="692">
          <cell r="C692" t="e">
            <v>#N/A</v>
          </cell>
          <cell r="D692" t="e">
            <v>#N/A</v>
          </cell>
          <cell r="E692" t="e">
            <v>#N/A</v>
          </cell>
        </row>
        <row r="693">
          <cell r="C693" t="e">
            <v>#N/A</v>
          </cell>
          <cell r="D693" t="e">
            <v>#N/A</v>
          </cell>
          <cell r="E693" t="e">
            <v>#N/A</v>
          </cell>
        </row>
        <row r="694">
          <cell r="C694" t="e">
            <v>#N/A</v>
          </cell>
          <cell r="D694" t="e">
            <v>#N/A</v>
          </cell>
          <cell r="E694" t="e">
            <v>#N/A</v>
          </cell>
        </row>
        <row r="695">
          <cell r="C695" t="e">
            <v>#N/A</v>
          </cell>
          <cell r="D695" t="e">
            <v>#N/A</v>
          </cell>
          <cell r="E695" t="e">
            <v>#N/A</v>
          </cell>
        </row>
        <row r="696">
          <cell r="C696" t="e">
            <v>#N/A</v>
          </cell>
          <cell r="D696" t="e">
            <v>#N/A</v>
          </cell>
          <cell r="E696" t="e">
            <v>#N/A</v>
          </cell>
        </row>
        <row r="697">
          <cell r="C697" t="e">
            <v>#N/A</v>
          </cell>
          <cell r="D697" t="e">
            <v>#N/A</v>
          </cell>
          <cell r="E697" t="e">
            <v>#N/A</v>
          </cell>
        </row>
        <row r="698">
          <cell r="C698" t="e">
            <v>#N/A</v>
          </cell>
          <cell r="D698" t="e">
            <v>#N/A</v>
          </cell>
          <cell r="E698" t="e">
            <v>#N/A</v>
          </cell>
        </row>
        <row r="699">
          <cell r="C699" t="e">
            <v>#N/A</v>
          </cell>
          <cell r="D699" t="e">
            <v>#N/A</v>
          </cell>
          <cell r="E699" t="e">
            <v>#N/A</v>
          </cell>
        </row>
        <row r="700">
          <cell r="C700" t="e">
            <v>#N/A</v>
          </cell>
          <cell r="D700" t="e">
            <v>#N/A</v>
          </cell>
          <cell r="E700" t="e">
            <v>#N/A</v>
          </cell>
        </row>
        <row r="701">
          <cell r="C701" t="e">
            <v>#N/A</v>
          </cell>
          <cell r="D701" t="e">
            <v>#N/A</v>
          </cell>
          <cell r="E701" t="e">
            <v>#N/A</v>
          </cell>
        </row>
        <row r="702">
          <cell r="C702" t="e">
            <v>#N/A</v>
          </cell>
          <cell r="D702" t="e">
            <v>#N/A</v>
          </cell>
          <cell r="E702" t="e">
            <v>#N/A</v>
          </cell>
        </row>
        <row r="703">
          <cell r="C703" t="e">
            <v>#N/A</v>
          </cell>
          <cell r="D703" t="e">
            <v>#N/A</v>
          </cell>
          <cell r="E703" t="e">
            <v>#N/A</v>
          </cell>
        </row>
        <row r="704">
          <cell r="C704" t="e">
            <v>#N/A</v>
          </cell>
          <cell r="D704" t="e">
            <v>#N/A</v>
          </cell>
          <cell r="E704" t="e">
            <v>#N/A</v>
          </cell>
        </row>
        <row r="705">
          <cell r="C705" t="e">
            <v>#N/A</v>
          </cell>
          <cell r="D705" t="e">
            <v>#N/A</v>
          </cell>
          <cell r="E705" t="e">
            <v>#N/A</v>
          </cell>
        </row>
        <row r="706">
          <cell r="C706" t="e">
            <v>#N/A</v>
          </cell>
          <cell r="D706" t="e">
            <v>#N/A</v>
          </cell>
          <cell r="E706" t="e">
            <v>#N/A</v>
          </cell>
        </row>
        <row r="707">
          <cell r="C707" t="e">
            <v>#N/A</v>
          </cell>
          <cell r="D707" t="e">
            <v>#N/A</v>
          </cell>
          <cell r="E707" t="e">
            <v>#N/A</v>
          </cell>
        </row>
        <row r="708">
          <cell r="C708" t="e">
            <v>#N/A</v>
          </cell>
          <cell r="D708" t="e">
            <v>#N/A</v>
          </cell>
          <cell r="E708" t="e">
            <v>#N/A</v>
          </cell>
        </row>
        <row r="709">
          <cell r="C709" t="e">
            <v>#N/A</v>
          </cell>
          <cell r="D709" t="e">
            <v>#N/A</v>
          </cell>
          <cell r="E709" t="e">
            <v>#N/A</v>
          </cell>
        </row>
        <row r="710">
          <cell r="C710" t="e">
            <v>#N/A</v>
          </cell>
          <cell r="D710" t="e">
            <v>#N/A</v>
          </cell>
          <cell r="E710" t="e">
            <v>#N/A</v>
          </cell>
        </row>
        <row r="711">
          <cell r="C711" t="e">
            <v>#N/A</v>
          </cell>
          <cell r="D711" t="e">
            <v>#N/A</v>
          </cell>
          <cell r="E711" t="e">
            <v>#N/A</v>
          </cell>
        </row>
        <row r="712">
          <cell r="C712" t="e">
            <v>#N/A</v>
          </cell>
          <cell r="D712" t="e">
            <v>#N/A</v>
          </cell>
          <cell r="E712" t="e">
            <v>#N/A</v>
          </cell>
        </row>
        <row r="713">
          <cell r="C713" t="e">
            <v>#N/A</v>
          </cell>
          <cell r="D713" t="e">
            <v>#N/A</v>
          </cell>
          <cell r="E713" t="e">
            <v>#N/A</v>
          </cell>
        </row>
        <row r="714">
          <cell r="C714" t="e">
            <v>#N/A</v>
          </cell>
          <cell r="D714" t="e">
            <v>#N/A</v>
          </cell>
          <cell r="E714" t="e">
            <v>#N/A</v>
          </cell>
        </row>
        <row r="715">
          <cell r="C715" t="e">
            <v>#N/A</v>
          </cell>
          <cell r="D715" t="e">
            <v>#N/A</v>
          </cell>
          <cell r="E715" t="e">
            <v>#N/A</v>
          </cell>
        </row>
        <row r="716">
          <cell r="C716" t="e">
            <v>#N/A</v>
          </cell>
          <cell r="D716" t="e">
            <v>#N/A</v>
          </cell>
          <cell r="E716" t="e">
            <v>#N/A</v>
          </cell>
        </row>
        <row r="717">
          <cell r="C717" t="e">
            <v>#N/A</v>
          </cell>
          <cell r="D717" t="e">
            <v>#N/A</v>
          </cell>
          <cell r="E717" t="e">
            <v>#N/A</v>
          </cell>
        </row>
        <row r="718">
          <cell r="C718" t="e">
            <v>#N/A</v>
          </cell>
          <cell r="D718" t="e">
            <v>#N/A</v>
          </cell>
          <cell r="E718" t="e">
            <v>#N/A</v>
          </cell>
        </row>
        <row r="719">
          <cell r="C719" t="e">
            <v>#N/A</v>
          </cell>
          <cell r="D719" t="e">
            <v>#N/A</v>
          </cell>
          <cell r="E719" t="e">
            <v>#N/A</v>
          </cell>
        </row>
        <row r="720">
          <cell r="C720" t="e">
            <v>#N/A</v>
          </cell>
          <cell r="D720" t="e">
            <v>#N/A</v>
          </cell>
          <cell r="E720" t="e">
            <v>#N/A</v>
          </cell>
        </row>
        <row r="721">
          <cell r="C721" t="e">
            <v>#N/A</v>
          </cell>
          <cell r="D721" t="e">
            <v>#N/A</v>
          </cell>
          <cell r="E721" t="e">
            <v>#N/A</v>
          </cell>
        </row>
        <row r="722">
          <cell r="C722" t="e">
            <v>#N/A</v>
          </cell>
          <cell r="D722" t="e">
            <v>#N/A</v>
          </cell>
          <cell r="E722" t="e">
            <v>#N/A</v>
          </cell>
        </row>
        <row r="723">
          <cell r="C723" t="e">
            <v>#N/A</v>
          </cell>
          <cell r="D723" t="e">
            <v>#N/A</v>
          </cell>
          <cell r="E723" t="e">
            <v>#N/A</v>
          </cell>
        </row>
        <row r="724">
          <cell r="C724" t="e">
            <v>#N/A</v>
          </cell>
          <cell r="D724" t="e">
            <v>#N/A</v>
          </cell>
          <cell r="E724" t="e">
            <v>#N/A</v>
          </cell>
        </row>
        <row r="725">
          <cell r="C725" t="e">
            <v>#N/A</v>
          </cell>
          <cell r="D725" t="e">
            <v>#N/A</v>
          </cell>
          <cell r="E725" t="e">
            <v>#N/A</v>
          </cell>
        </row>
        <row r="726">
          <cell r="C726" t="e">
            <v>#N/A</v>
          </cell>
          <cell r="D726" t="e">
            <v>#N/A</v>
          </cell>
          <cell r="E726" t="e">
            <v>#N/A</v>
          </cell>
        </row>
        <row r="727">
          <cell r="C727" t="e">
            <v>#N/A</v>
          </cell>
          <cell r="D727" t="e">
            <v>#N/A</v>
          </cell>
          <cell r="E727" t="e">
            <v>#N/A</v>
          </cell>
        </row>
        <row r="728">
          <cell r="C728" t="e">
            <v>#N/A</v>
          </cell>
          <cell r="D728" t="e">
            <v>#N/A</v>
          </cell>
          <cell r="E728" t="e">
            <v>#N/A</v>
          </cell>
        </row>
        <row r="729">
          <cell r="C729" t="e">
            <v>#N/A</v>
          </cell>
          <cell r="D729" t="e">
            <v>#N/A</v>
          </cell>
          <cell r="E729" t="e">
            <v>#N/A</v>
          </cell>
        </row>
        <row r="730">
          <cell r="C730" t="e">
            <v>#N/A</v>
          </cell>
          <cell r="D730" t="e">
            <v>#N/A</v>
          </cell>
          <cell r="E730" t="e">
            <v>#N/A</v>
          </cell>
        </row>
        <row r="731">
          <cell r="C731" t="e">
            <v>#N/A</v>
          </cell>
          <cell r="D731" t="e">
            <v>#N/A</v>
          </cell>
          <cell r="E731" t="e">
            <v>#N/A</v>
          </cell>
        </row>
        <row r="732">
          <cell r="C732" t="e">
            <v>#N/A</v>
          </cell>
          <cell r="D732" t="e">
            <v>#N/A</v>
          </cell>
          <cell r="E732" t="e">
            <v>#N/A</v>
          </cell>
        </row>
        <row r="733">
          <cell r="C733" t="e">
            <v>#N/A</v>
          </cell>
          <cell r="D733" t="e">
            <v>#N/A</v>
          </cell>
          <cell r="E733" t="e">
            <v>#N/A</v>
          </cell>
        </row>
        <row r="734">
          <cell r="C734" t="e">
            <v>#N/A</v>
          </cell>
          <cell r="D734" t="e">
            <v>#N/A</v>
          </cell>
          <cell r="E734" t="e">
            <v>#N/A</v>
          </cell>
        </row>
        <row r="735">
          <cell r="C735" t="e">
            <v>#N/A</v>
          </cell>
          <cell r="D735" t="e">
            <v>#N/A</v>
          </cell>
          <cell r="E735" t="e">
            <v>#N/A</v>
          </cell>
        </row>
        <row r="736">
          <cell r="C736" t="e">
            <v>#N/A</v>
          </cell>
          <cell r="D736" t="e">
            <v>#N/A</v>
          </cell>
          <cell r="E736" t="e">
            <v>#N/A</v>
          </cell>
        </row>
        <row r="737">
          <cell r="C737" t="e">
            <v>#N/A</v>
          </cell>
          <cell r="D737" t="e">
            <v>#N/A</v>
          </cell>
          <cell r="E737" t="e">
            <v>#N/A</v>
          </cell>
        </row>
        <row r="738">
          <cell r="C738" t="e">
            <v>#N/A</v>
          </cell>
          <cell r="D738" t="e">
            <v>#N/A</v>
          </cell>
          <cell r="E738" t="e">
            <v>#N/A</v>
          </cell>
        </row>
        <row r="739">
          <cell r="C739" t="e">
            <v>#N/A</v>
          </cell>
          <cell r="D739" t="e">
            <v>#N/A</v>
          </cell>
          <cell r="E739" t="e">
            <v>#N/A</v>
          </cell>
        </row>
        <row r="740">
          <cell r="C740" t="e">
            <v>#N/A</v>
          </cell>
          <cell r="D740" t="e">
            <v>#N/A</v>
          </cell>
          <cell r="E740" t="e">
            <v>#N/A</v>
          </cell>
        </row>
        <row r="741">
          <cell r="C741" t="e">
            <v>#N/A</v>
          </cell>
          <cell r="D741" t="e">
            <v>#N/A</v>
          </cell>
          <cell r="E741" t="e">
            <v>#N/A</v>
          </cell>
        </row>
        <row r="742">
          <cell r="C742" t="e">
            <v>#N/A</v>
          </cell>
          <cell r="D742" t="e">
            <v>#N/A</v>
          </cell>
          <cell r="E742" t="e">
            <v>#N/A</v>
          </cell>
        </row>
        <row r="743">
          <cell r="C743" t="e">
            <v>#N/A</v>
          </cell>
          <cell r="D743" t="e">
            <v>#N/A</v>
          </cell>
          <cell r="E743" t="e">
            <v>#N/A</v>
          </cell>
        </row>
        <row r="744">
          <cell r="C744" t="e">
            <v>#N/A</v>
          </cell>
          <cell r="D744" t="e">
            <v>#N/A</v>
          </cell>
          <cell r="E744" t="e">
            <v>#N/A</v>
          </cell>
        </row>
        <row r="745">
          <cell r="C745" t="e">
            <v>#N/A</v>
          </cell>
          <cell r="D745" t="e">
            <v>#N/A</v>
          </cell>
          <cell r="E745" t="e">
            <v>#N/A</v>
          </cell>
        </row>
        <row r="746">
          <cell r="C746" t="e">
            <v>#N/A</v>
          </cell>
          <cell r="D746" t="e">
            <v>#N/A</v>
          </cell>
          <cell r="E746" t="e">
            <v>#N/A</v>
          </cell>
        </row>
        <row r="747">
          <cell r="C747" t="e">
            <v>#N/A</v>
          </cell>
          <cell r="D747" t="e">
            <v>#N/A</v>
          </cell>
          <cell r="E747" t="e">
            <v>#N/A</v>
          </cell>
        </row>
        <row r="748">
          <cell r="C748" t="e">
            <v>#N/A</v>
          </cell>
          <cell r="D748" t="e">
            <v>#N/A</v>
          </cell>
          <cell r="E748" t="e">
            <v>#N/A</v>
          </cell>
        </row>
        <row r="749">
          <cell r="C749" t="e">
            <v>#N/A</v>
          </cell>
          <cell r="D749" t="e">
            <v>#N/A</v>
          </cell>
          <cell r="E749" t="e">
            <v>#N/A</v>
          </cell>
        </row>
        <row r="750">
          <cell r="C750" t="e">
            <v>#N/A</v>
          </cell>
          <cell r="D750" t="e">
            <v>#N/A</v>
          </cell>
          <cell r="E750" t="e">
            <v>#N/A</v>
          </cell>
        </row>
        <row r="751">
          <cell r="C751" t="e">
            <v>#N/A</v>
          </cell>
          <cell r="D751" t="e">
            <v>#N/A</v>
          </cell>
          <cell r="E751" t="e">
            <v>#N/A</v>
          </cell>
        </row>
        <row r="752">
          <cell r="C752" t="e">
            <v>#N/A</v>
          </cell>
          <cell r="D752" t="e">
            <v>#N/A</v>
          </cell>
          <cell r="E752" t="e">
            <v>#N/A</v>
          </cell>
        </row>
        <row r="753">
          <cell r="C753" t="e">
            <v>#N/A</v>
          </cell>
          <cell r="D753" t="e">
            <v>#N/A</v>
          </cell>
          <cell r="E753" t="e">
            <v>#N/A</v>
          </cell>
        </row>
        <row r="754">
          <cell r="C754" t="e">
            <v>#N/A</v>
          </cell>
          <cell r="D754" t="e">
            <v>#N/A</v>
          </cell>
          <cell r="E754" t="e">
            <v>#N/A</v>
          </cell>
        </row>
        <row r="755">
          <cell r="C755" t="e">
            <v>#N/A</v>
          </cell>
          <cell r="D755" t="e">
            <v>#N/A</v>
          </cell>
          <cell r="E755" t="e">
            <v>#N/A</v>
          </cell>
        </row>
        <row r="756">
          <cell r="C756" t="e">
            <v>#N/A</v>
          </cell>
          <cell r="D756" t="e">
            <v>#N/A</v>
          </cell>
          <cell r="E756" t="e">
            <v>#N/A</v>
          </cell>
        </row>
        <row r="757">
          <cell r="C757" t="e">
            <v>#N/A</v>
          </cell>
          <cell r="D757" t="e">
            <v>#N/A</v>
          </cell>
          <cell r="E757" t="e">
            <v>#N/A</v>
          </cell>
        </row>
        <row r="758">
          <cell r="C758" t="e">
            <v>#N/A</v>
          </cell>
          <cell r="D758" t="e">
            <v>#N/A</v>
          </cell>
          <cell r="E758" t="e">
            <v>#N/A</v>
          </cell>
        </row>
        <row r="759">
          <cell r="C759" t="e">
            <v>#N/A</v>
          </cell>
          <cell r="D759" t="e">
            <v>#N/A</v>
          </cell>
          <cell r="E759" t="e">
            <v>#N/A</v>
          </cell>
        </row>
        <row r="760">
          <cell r="C760" t="e">
            <v>#N/A</v>
          </cell>
          <cell r="D760" t="e">
            <v>#N/A</v>
          </cell>
          <cell r="E760" t="e">
            <v>#N/A</v>
          </cell>
        </row>
        <row r="761">
          <cell r="C761" t="e">
            <v>#N/A</v>
          </cell>
          <cell r="D761" t="e">
            <v>#N/A</v>
          </cell>
          <cell r="E761" t="e">
            <v>#N/A</v>
          </cell>
        </row>
        <row r="762">
          <cell r="C762" t="e">
            <v>#N/A</v>
          </cell>
          <cell r="D762" t="e">
            <v>#N/A</v>
          </cell>
          <cell r="E762" t="e">
            <v>#N/A</v>
          </cell>
        </row>
        <row r="763">
          <cell r="C763" t="e">
            <v>#N/A</v>
          </cell>
          <cell r="D763" t="e">
            <v>#N/A</v>
          </cell>
          <cell r="E763" t="e">
            <v>#N/A</v>
          </cell>
        </row>
        <row r="764">
          <cell r="C764" t="e">
            <v>#N/A</v>
          </cell>
          <cell r="D764" t="e">
            <v>#N/A</v>
          </cell>
          <cell r="E764" t="e">
            <v>#N/A</v>
          </cell>
        </row>
        <row r="765">
          <cell r="C765" t="e">
            <v>#N/A</v>
          </cell>
          <cell r="D765" t="e">
            <v>#N/A</v>
          </cell>
          <cell r="E765" t="e">
            <v>#N/A</v>
          </cell>
        </row>
        <row r="766">
          <cell r="C766" t="e">
            <v>#N/A</v>
          </cell>
          <cell r="D766" t="e">
            <v>#N/A</v>
          </cell>
          <cell r="E766" t="e">
            <v>#N/A</v>
          </cell>
        </row>
        <row r="767">
          <cell r="C767" t="e">
            <v>#N/A</v>
          </cell>
          <cell r="D767" t="e">
            <v>#N/A</v>
          </cell>
          <cell r="E767" t="e">
            <v>#N/A</v>
          </cell>
        </row>
        <row r="768">
          <cell r="C768" t="e">
            <v>#N/A</v>
          </cell>
          <cell r="D768" t="e">
            <v>#N/A</v>
          </cell>
          <cell r="E768" t="e">
            <v>#N/A</v>
          </cell>
        </row>
        <row r="769">
          <cell r="C769" t="e">
            <v>#N/A</v>
          </cell>
          <cell r="D769" t="e">
            <v>#N/A</v>
          </cell>
          <cell r="E769" t="e">
            <v>#N/A</v>
          </cell>
        </row>
        <row r="770">
          <cell r="C770" t="e">
            <v>#N/A</v>
          </cell>
          <cell r="D770" t="e">
            <v>#N/A</v>
          </cell>
          <cell r="E770" t="e">
            <v>#N/A</v>
          </cell>
        </row>
        <row r="771">
          <cell r="C771" t="e">
            <v>#N/A</v>
          </cell>
          <cell r="D771" t="e">
            <v>#N/A</v>
          </cell>
          <cell r="E771" t="e">
            <v>#N/A</v>
          </cell>
        </row>
        <row r="772">
          <cell r="C772" t="e">
            <v>#N/A</v>
          </cell>
          <cell r="D772" t="e">
            <v>#N/A</v>
          </cell>
          <cell r="E772" t="e">
            <v>#N/A</v>
          </cell>
        </row>
        <row r="773">
          <cell r="C773" t="e">
            <v>#N/A</v>
          </cell>
          <cell r="D773" t="e">
            <v>#N/A</v>
          </cell>
          <cell r="E773" t="e">
            <v>#N/A</v>
          </cell>
        </row>
        <row r="774">
          <cell r="C774" t="e">
            <v>#N/A</v>
          </cell>
          <cell r="D774" t="e">
            <v>#N/A</v>
          </cell>
          <cell r="E774" t="e">
            <v>#N/A</v>
          </cell>
        </row>
        <row r="775">
          <cell r="C775" t="e">
            <v>#N/A</v>
          </cell>
          <cell r="D775" t="e">
            <v>#N/A</v>
          </cell>
          <cell r="E775" t="e">
            <v>#N/A</v>
          </cell>
        </row>
        <row r="776">
          <cell r="C776" t="e">
            <v>#N/A</v>
          </cell>
          <cell r="D776" t="e">
            <v>#N/A</v>
          </cell>
          <cell r="E776" t="e">
            <v>#N/A</v>
          </cell>
        </row>
        <row r="777">
          <cell r="C777" t="e">
            <v>#N/A</v>
          </cell>
          <cell r="D777" t="e">
            <v>#N/A</v>
          </cell>
          <cell r="E777" t="e">
            <v>#N/A</v>
          </cell>
        </row>
        <row r="778">
          <cell r="C778" t="e">
            <v>#N/A</v>
          </cell>
          <cell r="D778" t="e">
            <v>#N/A</v>
          </cell>
          <cell r="E778" t="e">
            <v>#N/A</v>
          </cell>
        </row>
        <row r="779">
          <cell r="C779" t="e">
            <v>#N/A</v>
          </cell>
          <cell r="D779" t="e">
            <v>#N/A</v>
          </cell>
          <cell r="E779" t="e">
            <v>#N/A</v>
          </cell>
        </row>
        <row r="780">
          <cell r="C780" t="e">
            <v>#N/A</v>
          </cell>
          <cell r="D780" t="e">
            <v>#N/A</v>
          </cell>
          <cell r="E780" t="e">
            <v>#N/A</v>
          </cell>
        </row>
        <row r="781">
          <cell r="C781" t="e">
            <v>#N/A</v>
          </cell>
          <cell r="D781" t="e">
            <v>#N/A</v>
          </cell>
          <cell r="E781" t="e">
            <v>#N/A</v>
          </cell>
        </row>
        <row r="782">
          <cell r="C782" t="e">
            <v>#N/A</v>
          </cell>
          <cell r="D782" t="e">
            <v>#N/A</v>
          </cell>
          <cell r="E782" t="e">
            <v>#N/A</v>
          </cell>
        </row>
        <row r="783">
          <cell r="C783" t="e">
            <v>#N/A</v>
          </cell>
          <cell r="D783" t="e">
            <v>#N/A</v>
          </cell>
          <cell r="E783" t="e">
            <v>#N/A</v>
          </cell>
        </row>
        <row r="784">
          <cell r="C784" t="e">
            <v>#N/A</v>
          </cell>
          <cell r="D784" t="e">
            <v>#N/A</v>
          </cell>
          <cell r="E784" t="e">
            <v>#N/A</v>
          </cell>
        </row>
        <row r="785">
          <cell r="C785" t="e">
            <v>#N/A</v>
          </cell>
          <cell r="D785" t="e">
            <v>#N/A</v>
          </cell>
          <cell r="E785" t="e">
            <v>#N/A</v>
          </cell>
        </row>
        <row r="786">
          <cell r="C786" t="e">
            <v>#N/A</v>
          </cell>
          <cell r="D786" t="e">
            <v>#N/A</v>
          </cell>
          <cell r="E786" t="e">
            <v>#N/A</v>
          </cell>
        </row>
        <row r="787">
          <cell r="C787" t="e">
            <v>#N/A</v>
          </cell>
          <cell r="D787" t="e">
            <v>#N/A</v>
          </cell>
          <cell r="E787" t="e">
            <v>#N/A</v>
          </cell>
        </row>
        <row r="788">
          <cell r="C788" t="e">
            <v>#N/A</v>
          </cell>
          <cell r="D788" t="e">
            <v>#N/A</v>
          </cell>
          <cell r="E788" t="e">
            <v>#N/A</v>
          </cell>
        </row>
        <row r="789">
          <cell r="C789" t="e">
            <v>#N/A</v>
          </cell>
          <cell r="D789" t="e">
            <v>#N/A</v>
          </cell>
          <cell r="E789" t="e">
            <v>#N/A</v>
          </cell>
        </row>
        <row r="790">
          <cell r="C790" t="e">
            <v>#N/A</v>
          </cell>
          <cell r="D790" t="e">
            <v>#N/A</v>
          </cell>
          <cell r="E790" t="e">
            <v>#N/A</v>
          </cell>
        </row>
        <row r="791">
          <cell r="C791" t="e">
            <v>#N/A</v>
          </cell>
          <cell r="D791" t="e">
            <v>#N/A</v>
          </cell>
          <cell r="E791" t="e">
            <v>#N/A</v>
          </cell>
        </row>
        <row r="792">
          <cell r="C792" t="e">
            <v>#N/A</v>
          </cell>
          <cell r="D792" t="e">
            <v>#N/A</v>
          </cell>
          <cell r="E792" t="e">
            <v>#N/A</v>
          </cell>
        </row>
        <row r="793">
          <cell r="C793" t="e">
            <v>#N/A</v>
          </cell>
          <cell r="D793" t="e">
            <v>#N/A</v>
          </cell>
          <cell r="E793" t="e">
            <v>#N/A</v>
          </cell>
        </row>
        <row r="794">
          <cell r="C794" t="e">
            <v>#N/A</v>
          </cell>
          <cell r="D794" t="e">
            <v>#N/A</v>
          </cell>
          <cell r="E794" t="e">
            <v>#N/A</v>
          </cell>
        </row>
        <row r="795">
          <cell r="C795" t="e">
            <v>#N/A</v>
          </cell>
          <cell r="D795" t="e">
            <v>#N/A</v>
          </cell>
          <cell r="E795" t="e">
            <v>#N/A</v>
          </cell>
        </row>
        <row r="796">
          <cell r="C796" t="e">
            <v>#N/A</v>
          </cell>
          <cell r="D796" t="e">
            <v>#N/A</v>
          </cell>
          <cell r="E796" t="e">
            <v>#N/A</v>
          </cell>
        </row>
        <row r="797">
          <cell r="C797" t="e">
            <v>#N/A</v>
          </cell>
          <cell r="D797" t="e">
            <v>#N/A</v>
          </cell>
          <cell r="E797" t="e">
            <v>#N/A</v>
          </cell>
        </row>
        <row r="798">
          <cell r="C798" t="e">
            <v>#N/A</v>
          </cell>
          <cell r="D798" t="e">
            <v>#N/A</v>
          </cell>
          <cell r="E798" t="e">
            <v>#N/A</v>
          </cell>
        </row>
        <row r="799">
          <cell r="C799" t="e">
            <v>#N/A</v>
          </cell>
          <cell r="D799" t="e">
            <v>#N/A</v>
          </cell>
          <cell r="E799" t="e">
            <v>#N/A</v>
          </cell>
        </row>
        <row r="800">
          <cell r="C800" t="e">
            <v>#N/A</v>
          </cell>
          <cell r="D800" t="e">
            <v>#N/A</v>
          </cell>
          <cell r="E800" t="e">
            <v>#N/A</v>
          </cell>
        </row>
        <row r="801">
          <cell r="C801" t="e">
            <v>#N/A</v>
          </cell>
          <cell r="D801" t="e">
            <v>#N/A</v>
          </cell>
          <cell r="E801" t="e">
            <v>#N/A</v>
          </cell>
        </row>
        <row r="802">
          <cell r="C802" t="e">
            <v>#N/A</v>
          </cell>
          <cell r="D802" t="e">
            <v>#N/A</v>
          </cell>
          <cell r="E802" t="e">
            <v>#N/A</v>
          </cell>
        </row>
        <row r="803">
          <cell r="C803" t="e">
            <v>#N/A</v>
          </cell>
          <cell r="D803" t="e">
            <v>#N/A</v>
          </cell>
          <cell r="E803" t="e">
            <v>#N/A</v>
          </cell>
        </row>
        <row r="804">
          <cell r="C804" t="e">
            <v>#N/A</v>
          </cell>
          <cell r="D804" t="e">
            <v>#N/A</v>
          </cell>
          <cell r="E804" t="e">
            <v>#N/A</v>
          </cell>
        </row>
        <row r="805">
          <cell r="C805" t="e">
            <v>#N/A</v>
          </cell>
          <cell r="D805" t="e">
            <v>#N/A</v>
          </cell>
          <cell r="E805" t="e">
            <v>#N/A</v>
          </cell>
        </row>
        <row r="806">
          <cell r="C806" t="e">
            <v>#N/A</v>
          </cell>
          <cell r="D806" t="e">
            <v>#N/A</v>
          </cell>
          <cell r="E806" t="e">
            <v>#N/A</v>
          </cell>
        </row>
        <row r="807">
          <cell r="C807" t="e">
            <v>#N/A</v>
          </cell>
          <cell r="D807" t="e">
            <v>#N/A</v>
          </cell>
          <cell r="E807" t="e">
            <v>#N/A</v>
          </cell>
        </row>
        <row r="808">
          <cell r="C808" t="e">
            <v>#N/A</v>
          </cell>
          <cell r="D808" t="e">
            <v>#N/A</v>
          </cell>
          <cell r="E808" t="e">
            <v>#N/A</v>
          </cell>
        </row>
        <row r="809">
          <cell r="C809" t="e">
            <v>#N/A</v>
          </cell>
          <cell r="D809" t="e">
            <v>#N/A</v>
          </cell>
          <cell r="E809" t="e">
            <v>#N/A</v>
          </cell>
        </row>
        <row r="810">
          <cell r="C810" t="e">
            <v>#N/A</v>
          </cell>
          <cell r="D810" t="e">
            <v>#N/A</v>
          </cell>
          <cell r="E810" t="e">
            <v>#N/A</v>
          </cell>
        </row>
        <row r="811">
          <cell r="C811" t="e">
            <v>#N/A</v>
          </cell>
          <cell r="D811" t="e">
            <v>#N/A</v>
          </cell>
          <cell r="E811" t="e">
            <v>#N/A</v>
          </cell>
        </row>
        <row r="812">
          <cell r="C812" t="e">
            <v>#N/A</v>
          </cell>
          <cell r="D812" t="e">
            <v>#N/A</v>
          </cell>
          <cell r="E812" t="e">
            <v>#N/A</v>
          </cell>
        </row>
        <row r="813">
          <cell r="C813" t="e">
            <v>#N/A</v>
          </cell>
          <cell r="D813" t="e">
            <v>#N/A</v>
          </cell>
          <cell r="E813" t="e">
            <v>#N/A</v>
          </cell>
        </row>
        <row r="814">
          <cell r="C814" t="e">
            <v>#N/A</v>
          </cell>
          <cell r="D814" t="e">
            <v>#N/A</v>
          </cell>
          <cell r="E814" t="e">
            <v>#N/A</v>
          </cell>
        </row>
        <row r="815">
          <cell r="C815" t="e">
            <v>#N/A</v>
          </cell>
          <cell r="D815" t="e">
            <v>#N/A</v>
          </cell>
          <cell r="E815" t="e">
            <v>#N/A</v>
          </cell>
        </row>
        <row r="816">
          <cell r="C816" t="e">
            <v>#N/A</v>
          </cell>
          <cell r="D816" t="e">
            <v>#N/A</v>
          </cell>
          <cell r="E816" t="e">
            <v>#N/A</v>
          </cell>
        </row>
        <row r="817">
          <cell r="C817" t="e">
            <v>#N/A</v>
          </cell>
          <cell r="D817" t="e">
            <v>#N/A</v>
          </cell>
          <cell r="E817" t="e">
            <v>#N/A</v>
          </cell>
        </row>
        <row r="818">
          <cell r="C818" t="e">
            <v>#N/A</v>
          </cell>
          <cell r="D818" t="e">
            <v>#N/A</v>
          </cell>
          <cell r="E818" t="e">
            <v>#N/A</v>
          </cell>
        </row>
        <row r="819">
          <cell r="C819" t="e">
            <v>#N/A</v>
          </cell>
          <cell r="D819" t="e">
            <v>#N/A</v>
          </cell>
          <cell r="E819" t="e">
            <v>#N/A</v>
          </cell>
        </row>
        <row r="820">
          <cell r="C820" t="e">
            <v>#N/A</v>
          </cell>
          <cell r="D820" t="e">
            <v>#N/A</v>
          </cell>
          <cell r="E820" t="e">
            <v>#N/A</v>
          </cell>
        </row>
        <row r="821">
          <cell r="C821" t="e">
            <v>#N/A</v>
          </cell>
          <cell r="D821" t="e">
            <v>#N/A</v>
          </cell>
          <cell r="E821" t="e">
            <v>#N/A</v>
          </cell>
        </row>
        <row r="822">
          <cell r="C822" t="e">
            <v>#N/A</v>
          </cell>
          <cell r="D822" t="e">
            <v>#N/A</v>
          </cell>
          <cell r="E822" t="e">
            <v>#N/A</v>
          </cell>
        </row>
        <row r="823">
          <cell r="C823" t="e">
            <v>#N/A</v>
          </cell>
          <cell r="D823" t="e">
            <v>#N/A</v>
          </cell>
          <cell r="E823" t="e">
            <v>#N/A</v>
          </cell>
        </row>
        <row r="824">
          <cell r="C824" t="e">
            <v>#N/A</v>
          </cell>
          <cell r="D824" t="e">
            <v>#N/A</v>
          </cell>
          <cell r="E824" t="e">
            <v>#N/A</v>
          </cell>
        </row>
        <row r="825">
          <cell r="C825" t="e">
            <v>#N/A</v>
          </cell>
          <cell r="D825" t="e">
            <v>#N/A</v>
          </cell>
          <cell r="E825" t="e">
            <v>#N/A</v>
          </cell>
        </row>
        <row r="826">
          <cell r="C826" t="e">
            <v>#N/A</v>
          </cell>
          <cell r="D826" t="e">
            <v>#N/A</v>
          </cell>
          <cell r="E826" t="e">
            <v>#N/A</v>
          </cell>
        </row>
        <row r="827">
          <cell r="C827" t="e">
            <v>#N/A</v>
          </cell>
          <cell r="D827" t="e">
            <v>#N/A</v>
          </cell>
          <cell r="E827" t="e">
            <v>#N/A</v>
          </cell>
        </row>
        <row r="828">
          <cell r="C828" t="e">
            <v>#N/A</v>
          </cell>
          <cell r="D828" t="e">
            <v>#N/A</v>
          </cell>
          <cell r="E828" t="e">
            <v>#N/A</v>
          </cell>
        </row>
        <row r="829">
          <cell r="C829" t="e">
            <v>#N/A</v>
          </cell>
          <cell r="D829" t="e">
            <v>#N/A</v>
          </cell>
          <cell r="E829" t="e">
            <v>#N/A</v>
          </cell>
        </row>
        <row r="830">
          <cell r="C830" t="e">
            <v>#N/A</v>
          </cell>
          <cell r="D830" t="e">
            <v>#N/A</v>
          </cell>
          <cell r="E830" t="e">
            <v>#N/A</v>
          </cell>
        </row>
        <row r="831">
          <cell r="C831" t="e">
            <v>#N/A</v>
          </cell>
          <cell r="D831" t="e">
            <v>#N/A</v>
          </cell>
          <cell r="E831" t="e">
            <v>#N/A</v>
          </cell>
        </row>
        <row r="832">
          <cell r="C832" t="e">
            <v>#N/A</v>
          </cell>
          <cell r="D832" t="e">
            <v>#N/A</v>
          </cell>
          <cell r="E832" t="e">
            <v>#N/A</v>
          </cell>
        </row>
        <row r="833">
          <cell r="C833" t="e">
            <v>#N/A</v>
          </cell>
          <cell r="D833" t="e">
            <v>#N/A</v>
          </cell>
          <cell r="E833" t="e">
            <v>#N/A</v>
          </cell>
        </row>
        <row r="834">
          <cell r="C834" t="e">
            <v>#N/A</v>
          </cell>
          <cell r="D834" t="e">
            <v>#N/A</v>
          </cell>
          <cell r="E834" t="e">
            <v>#N/A</v>
          </cell>
        </row>
        <row r="835">
          <cell r="C835" t="e">
            <v>#N/A</v>
          </cell>
          <cell r="D835" t="e">
            <v>#N/A</v>
          </cell>
          <cell r="E835" t="e">
            <v>#N/A</v>
          </cell>
        </row>
        <row r="836">
          <cell r="C836" t="e">
            <v>#N/A</v>
          </cell>
          <cell r="D836" t="e">
            <v>#N/A</v>
          </cell>
          <cell r="E836" t="e">
            <v>#N/A</v>
          </cell>
        </row>
        <row r="837">
          <cell r="C837" t="e">
            <v>#N/A</v>
          </cell>
          <cell r="D837" t="e">
            <v>#N/A</v>
          </cell>
          <cell r="E837" t="e">
            <v>#N/A</v>
          </cell>
        </row>
        <row r="838">
          <cell r="C838" t="e">
            <v>#N/A</v>
          </cell>
          <cell r="D838" t="e">
            <v>#N/A</v>
          </cell>
          <cell r="E838" t="e">
            <v>#N/A</v>
          </cell>
        </row>
        <row r="839">
          <cell r="C839" t="e">
            <v>#N/A</v>
          </cell>
          <cell r="D839" t="e">
            <v>#N/A</v>
          </cell>
          <cell r="E839" t="e">
            <v>#N/A</v>
          </cell>
        </row>
        <row r="840">
          <cell r="C840" t="e">
            <v>#N/A</v>
          </cell>
          <cell r="D840" t="e">
            <v>#N/A</v>
          </cell>
          <cell r="E840" t="e">
            <v>#N/A</v>
          </cell>
        </row>
        <row r="841">
          <cell r="C841" t="e">
            <v>#N/A</v>
          </cell>
          <cell r="D841" t="e">
            <v>#N/A</v>
          </cell>
          <cell r="E841" t="e">
            <v>#N/A</v>
          </cell>
        </row>
        <row r="842">
          <cell r="C842" t="e">
            <v>#N/A</v>
          </cell>
          <cell r="D842" t="e">
            <v>#N/A</v>
          </cell>
          <cell r="E842" t="e">
            <v>#N/A</v>
          </cell>
        </row>
        <row r="843">
          <cell r="C843" t="e">
            <v>#N/A</v>
          </cell>
          <cell r="D843" t="e">
            <v>#N/A</v>
          </cell>
          <cell r="E843" t="e">
            <v>#N/A</v>
          </cell>
        </row>
        <row r="844">
          <cell r="C844" t="e">
            <v>#N/A</v>
          </cell>
          <cell r="D844" t="e">
            <v>#N/A</v>
          </cell>
          <cell r="E844" t="e">
            <v>#N/A</v>
          </cell>
        </row>
        <row r="845">
          <cell r="C845" t="e">
            <v>#N/A</v>
          </cell>
          <cell r="D845" t="e">
            <v>#N/A</v>
          </cell>
          <cell r="E845" t="e">
            <v>#N/A</v>
          </cell>
        </row>
        <row r="846">
          <cell r="C846" t="e">
            <v>#N/A</v>
          </cell>
          <cell r="D846" t="e">
            <v>#N/A</v>
          </cell>
          <cell r="E846" t="e">
            <v>#N/A</v>
          </cell>
        </row>
        <row r="847">
          <cell r="C847" t="e">
            <v>#N/A</v>
          </cell>
          <cell r="D847" t="e">
            <v>#N/A</v>
          </cell>
          <cell r="E847" t="e">
            <v>#N/A</v>
          </cell>
        </row>
        <row r="848">
          <cell r="C848" t="e">
            <v>#N/A</v>
          </cell>
          <cell r="D848" t="e">
            <v>#N/A</v>
          </cell>
          <cell r="E848" t="e">
            <v>#N/A</v>
          </cell>
        </row>
        <row r="849">
          <cell r="C849" t="e">
            <v>#N/A</v>
          </cell>
          <cell r="D849" t="e">
            <v>#N/A</v>
          </cell>
          <cell r="E849" t="e">
            <v>#N/A</v>
          </cell>
        </row>
        <row r="850">
          <cell r="C850" t="e">
            <v>#N/A</v>
          </cell>
          <cell r="D850" t="e">
            <v>#N/A</v>
          </cell>
          <cell r="E850" t="e">
            <v>#N/A</v>
          </cell>
        </row>
        <row r="851">
          <cell r="C851" t="e">
            <v>#N/A</v>
          </cell>
          <cell r="D851" t="e">
            <v>#N/A</v>
          </cell>
          <cell r="E851" t="e">
            <v>#N/A</v>
          </cell>
        </row>
        <row r="852">
          <cell r="C852" t="e">
            <v>#N/A</v>
          </cell>
          <cell r="D852" t="e">
            <v>#N/A</v>
          </cell>
          <cell r="E852" t="e">
            <v>#N/A</v>
          </cell>
        </row>
        <row r="853">
          <cell r="C853" t="e">
            <v>#N/A</v>
          </cell>
          <cell r="D853" t="e">
            <v>#N/A</v>
          </cell>
          <cell r="E853" t="e">
            <v>#N/A</v>
          </cell>
        </row>
        <row r="854">
          <cell r="C854" t="e">
            <v>#N/A</v>
          </cell>
          <cell r="D854" t="e">
            <v>#N/A</v>
          </cell>
          <cell r="E854" t="e">
            <v>#N/A</v>
          </cell>
        </row>
        <row r="855">
          <cell r="C855" t="e">
            <v>#N/A</v>
          </cell>
          <cell r="D855" t="e">
            <v>#N/A</v>
          </cell>
          <cell r="E855" t="e">
            <v>#N/A</v>
          </cell>
        </row>
        <row r="856">
          <cell r="C856" t="e">
            <v>#N/A</v>
          </cell>
          <cell r="D856" t="e">
            <v>#N/A</v>
          </cell>
          <cell r="E856" t="e">
            <v>#N/A</v>
          </cell>
        </row>
        <row r="857">
          <cell r="C857" t="e">
            <v>#N/A</v>
          </cell>
          <cell r="D857" t="e">
            <v>#N/A</v>
          </cell>
          <cell r="E857" t="e">
            <v>#N/A</v>
          </cell>
        </row>
        <row r="858">
          <cell r="C858" t="e">
            <v>#N/A</v>
          </cell>
          <cell r="D858" t="e">
            <v>#N/A</v>
          </cell>
          <cell r="E858" t="e">
            <v>#N/A</v>
          </cell>
        </row>
        <row r="859">
          <cell r="C859" t="e">
            <v>#N/A</v>
          </cell>
          <cell r="D859" t="e">
            <v>#N/A</v>
          </cell>
          <cell r="E859" t="e">
            <v>#N/A</v>
          </cell>
        </row>
        <row r="860">
          <cell r="C860" t="e">
            <v>#N/A</v>
          </cell>
          <cell r="D860" t="e">
            <v>#N/A</v>
          </cell>
          <cell r="E860" t="e">
            <v>#N/A</v>
          </cell>
        </row>
        <row r="861">
          <cell r="C861" t="e">
            <v>#N/A</v>
          </cell>
          <cell r="D861" t="e">
            <v>#N/A</v>
          </cell>
          <cell r="E861" t="e">
            <v>#N/A</v>
          </cell>
        </row>
        <row r="862">
          <cell r="C862" t="e">
            <v>#N/A</v>
          </cell>
          <cell r="D862" t="e">
            <v>#N/A</v>
          </cell>
          <cell r="E862" t="e">
            <v>#N/A</v>
          </cell>
        </row>
        <row r="863">
          <cell r="C863" t="e">
            <v>#N/A</v>
          </cell>
          <cell r="D863" t="e">
            <v>#N/A</v>
          </cell>
          <cell r="E863" t="e">
            <v>#N/A</v>
          </cell>
        </row>
        <row r="864">
          <cell r="C864" t="e">
            <v>#N/A</v>
          </cell>
          <cell r="D864" t="e">
            <v>#N/A</v>
          </cell>
          <cell r="E864" t="e">
            <v>#N/A</v>
          </cell>
        </row>
        <row r="865">
          <cell r="C865" t="e">
            <v>#N/A</v>
          </cell>
          <cell r="D865" t="e">
            <v>#N/A</v>
          </cell>
          <cell r="E865" t="e">
            <v>#N/A</v>
          </cell>
        </row>
        <row r="866">
          <cell r="C866" t="e">
            <v>#N/A</v>
          </cell>
          <cell r="D866" t="e">
            <v>#N/A</v>
          </cell>
          <cell r="E866" t="e">
            <v>#N/A</v>
          </cell>
        </row>
        <row r="867">
          <cell r="C867" t="e">
            <v>#N/A</v>
          </cell>
          <cell r="D867" t="e">
            <v>#N/A</v>
          </cell>
          <cell r="E867" t="e">
            <v>#N/A</v>
          </cell>
        </row>
        <row r="868">
          <cell r="C868" t="e">
            <v>#N/A</v>
          </cell>
          <cell r="D868" t="e">
            <v>#N/A</v>
          </cell>
          <cell r="E868" t="e">
            <v>#N/A</v>
          </cell>
        </row>
        <row r="869">
          <cell r="C869" t="e">
            <v>#N/A</v>
          </cell>
          <cell r="D869" t="e">
            <v>#N/A</v>
          </cell>
          <cell r="E869" t="e">
            <v>#N/A</v>
          </cell>
        </row>
        <row r="870">
          <cell r="C870" t="e">
            <v>#N/A</v>
          </cell>
          <cell r="D870" t="e">
            <v>#N/A</v>
          </cell>
          <cell r="E870" t="e">
            <v>#N/A</v>
          </cell>
        </row>
        <row r="871">
          <cell r="C871" t="e">
            <v>#N/A</v>
          </cell>
          <cell r="D871" t="e">
            <v>#N/A</v>
          </cell>
          <cell r="E871" t="e">
            <v>#N/A</v>
          </cell>
        </row>
        <row r="872">
          <cell r="C872" t="e">
            <v>#N/A</v>
          </cell>
          <cell r="D872" t="e">
            <v>#N/A</v>
          </cell>
          <cell r="E872" t="e">
            <v>#N/A</v>
          </cell>
        </row>
        <row r="873">
          <cell r="C873" t="e">
            <v>#N/A</v>
          </cell>
          <cell r="D873" t="e">
            <v>#N/A</v>
          </cell>
          <cell r="E873" t="e">
            <v>#N/A</v>
          </cell>
        </row>
        <row r="874">
          <cell r="C874" t="e">
            <v>#N/A</v>
          </cell>
          <cell r="D874" t="e">
            <v>#N/A</v>
          </cell>
          <cell r="E874" t="e">
            <v>#N/A</v>
          </cell>
        </row>
        <row r="875">
          <cell r="C875" t="e">
            <v>#N/A</v>
          </cell>
          <cell r="D875" t="e">
            <v>#N/A</v>
          </cell>
          <cell r="E875" t="e">
            <v>#N/A</v>
          </cell>
        </row>
        <row r="876">
          <cell r="C876" t="e">
            <v>#N/A</v>
          </cell>
          <cell r="D876" t="e">
            <v>#N/A</v>
          </cell>
          <cell r="E876" t="e">
            <v>#N/A</v>
          </cell>
        </row>
        <row r="877">
          <cell r="C877" t="e">
            <v>#N/A</v>
          </cell>
          <cell r="D877" t="e">
            <v>#N/A</v>
          </cell>
          <cell r="E877" t="e">
            <v>#N/A</v>
          </cell>
        </row>
        <row r="878">
          <cell r="C878" t="e">
            <v>#N/A</v>
          </cell>
          <cell r="D878" t="e">
            <v>#N/A</v>
          </cell>
          <cell r="E878" t="e">
            <v>#N/A</v>
          </cell>
        </row>
        <row r="879">
          <cell r="C879" t="e">
            <v>#N/A</v>
          </cell>
          <cell r="D879" t="e">
            <v>#N/A</v>
          </cell>
          <cell r="E879" t="e">
            <v>#N/A</v>
          </cell>
        </row>
        <row r="880">
          <cell r="C880" t="e">
            <v>#N/A</v>
          </cell>
          <cell r="D880" t="e">
            <v>#N/A</v>
          </cell>
          <cell r="E880" t="e">
            <v>#N/A</v>
          </cell>
        </row>
        <row r="881">
          <cell r="C881" t="e">
            <v>#N/A</v>
          </cell>
          <cell r="D881" t="e">
            <v>#N/A</v>
          </cell>
          <cell r="E881" t="e">
            <v>#N/A</v>
          </cell>
        </row>
        <row r="882">
          <cell r="C882" t="e">
            <v>#N/A</v>
          </cell>
          <cell r="D882" t="e">
            <v>#N/A</v>
          </cell>
          <cell r="E882" t="e">
            <v>#N/A</v>
          </cell>
        </row>
        <row r="883">
          <cell r="C883" t="e">
            <v>#N/A</v>
          </cell>
          <cell r="D883" t="e">
            <v>#N/A</v>
          </cell>
          <cell r="E883" t="e">
            <v>#N/A</v>
          </cell>
        </row>
        <row r="884">
          <cell r="C884" t="e">
            <v>#N/A</v>
          </cell>
          <cell r="D884" t="e">
            <v>#N/A</v>
          </cell>
          <cell r="E884" t="e">
            <v>#N/A</v>
          </cell>
        </row>
        <row r="885">
          <cell r="C885" t="e">
            <v>#N/A</v>
          </cell>
          <cell r="D885" t="e">
            <v>#N/A</v>
          </cell>
          <cell r="E885" t="e">
            <v>#N/A</v>
          </cell>
        </row>
        <row r="886">
          <cell r="C886" t="e">
            <v>#N/A</v>
          </cell>
          <cell r="D886" t="e">
            <v>#N/A</v>
          </cell>
          <cell r="E886" t="e">
            <v>#N/A</v>
          </cell>
        </row>
        <row r="887">
          <cell r="C887" t="e">
            <v>#N/A</v>
          </cell>
          <cell r="D887" t="e">
            <v>#N/A</v>
          </cell>
          <cell r="E887" t="e">
            <v>#N/A</v>
          </cell>
        </row>
        <row r="888">
          <cell r="C888" t="e">
            <v>#N/A</v>
          </cell>
          <cell r="D888" t="e">
            <v>#N/A</v>
          </cell>
          <cell r="E888" t="e">
            <v>#N/A</v>
          </cell>
        </row>
        <row r="889">
          <cell r="C889" t="e">
            <v>#N/A</v>
          </cell>
          <cell r="D889" t="e">
            <v>#N/A</v>
          </cell>
          <cell r="E889" t="e">
            <v>#N/A</v>
          </cell>
        </row>
        <row r="890">
          <cell r="C890" t="e">
            <v>#N/A</v>
          </cell>
          <cell r="D890" t="e">
            <v>#N/A</v>
          </cell>
          <cell r="E890" t="e">
            <v>#N/A</v>
          </cell>
        </row>
        <row r="891">
          <cell r="C891" t="e">
            <v>#N/A</v>
          </cell>
          <cell r="D891" t="e">
            <v>#N/A</v>
          </cell>
          <cell r="E891" t="e">
            <v>#N/A</v>
          </cell>
        </row>
        <row r="892">
          <cell r="C892" t="e">
            <v>#N/A</v>
          </cell>
          <cell r="D892" t="e">
            <v>#N/A</v>
          </cell>
          <cell r="E892" t="e">
            <v>#N/A</v>
          </cell>
        </row>
        <row r="893">
          <cell r="C893" t="e">
            <v>#N/A</v>
          </cell>
          <cell r="D893" t="e">
            <v>#N/A</v>
          </cell>
          <cell r="E893" t="e">
            <v>#N/A</v>
          </cell>
        </row>
        <row r="894">
          <cell r="C894" t="e">
            <v>#N/A</v>
          </cell>
          <cell r="D894" t="e">
            <v>#N/A</v>
          </cell>
          <cell r="E894" t="e">
            <v>#N/A</v>
          </cell>
        </row>
        <row r="895">
          <cell r="C895" t="e">
            <v>#N/A</v>
          </cell>
          <cell r="D895" t="e">
            <v>#N/A</v>
          </cell>
          <cell r="E895" t="e">
            <v>#N/A</v>
          </cell>
        </row>
        <row r="896">
          <cell r="C896" t="e">
            <v>#N/A</v>
          </cell>
          <cell r="D896" t="e">
            <v>#N/A</v>
          </cell>
          <cell r="E896" t="e">
            <v>#N/A</v>
          </cell>
        </row>
        <row r="897">
          <cell r="C897" t="e">
            <v>#N/A</v>
          </cell>
          <cell r="D897" t="e">
            <v>#N/A</v>
          </cell>
          <cell r="E897" t="e">
            <v>#N/A</v>
          </cell>
        </row>
        <row r="898">
          <cell r="C898" t="e">
            <v>#N/A</v>
          </cell>
          <cell r="D898" t="e">
            <v>#N/A</v>
          </cell>
          <cell r="E898" t="e">
            <v>#N/A</v>
          </cell>
        </row>
        <row r="899">
          <cell r="C899" t="e">
            <v>#N/A</v>
          </cell>
          <cell r="D899" t="e">
            <v>#N/A</v>
          </cell>
          <cell r="E899" t="e">
            <v>#N/A</v>
          </cell>
        </row>
        <row r="900">
          <cell r="C900" t="e">
            <v>#N/A</v>
          </cell>
          <cell r="D900" t="e">
            <v>#N/A</v>
          </cell>
          <cell r="E900" t="e">
            <v>#N/A</v>
          </cell>
        </row>
        <row r="901">
          <cell r="C901" t="e">
            <v>#N/A</v>
          </cell>
          <cell r="D901" t="e">
            <v>#N/A</v>
          </cell>
          <cell r="E901" t="e">
            <v>#N/A</v>
          </cell>
        </row>
        <row r="902">
          <cell r="C902" t="e">
            <v>#N/A</v>
          </cell>
          <cell r="D902" t="e">
            <v>#N/A</v>
          </cell>
          <cell r="E902" t="e">
            <v>#N/A</v>
          </cell>
        </row>
        <row r="903">
          <cell r="C903" t="e">
            <v>#N/A</v>
          </cell>
          <cell r="D903" t="e">
            <v>#N/A</v>
          </cell>
          <cell r="E903" t="e">
            <v>#N/A</v>
          </cell>
        </row>
        <row r="904">
          <cell r="C904" t="e">
            <v>#N/A</v>
          </cell>
          <cell r="D904" t="e">
            <v>#N/A</v>
          </cell>
          <cell r="E904" t="e">
            <v>#N/A</v>
          </cell>
        </row>
        <row r="905">
          <cell r="C905" t="e">
            <v>#N/A</v>
          </cell>
          <cell r="D905" t="e">
            <v>#N/A</v>
          </cell>
          <cell r="E905" t="e">
            <v>#N/A</v>
          </cell>
        </row>
        <row r="906">
          <cell r="C906" t="e">
            <v>#N/A</v>
          </cell>
          <cell r="D906" t="e">
            <v>#N/A</v>
          </cell>
          <cell r="E906" t="e">
            <v>#N/A</v>
          </cell>
        </row>
        <row r="907">
          <cell r="C907" t="e">
            <v>#N/A</v>
          </cell>
          <cell r="D907" t="e">
            <v>#N/A</v>
          </cell>
          <cell r="E907" t="e">
            <v>#N/A</v>
          </cell>
        </row>
        <row r="908">
          <cell r="C908" t="e">
            <v>#N/A</v>
          </cell>
          <cell r="D908" t="e">
            <v>#N/A</v>
          </cell>
          <cell r="E908" t="e">
            <v>#N/A</v>
          </cell>
        </row>
        <row r="909">
          <cell r="C909" t="e">
            <v>#N/A</v>
          </cell>
          <cell r="D909" t="e">
            <v>#N/A</v>
          </cell>
          <cell r="E909" t="e">
            <v>#N/A</v>
          </cell>
        </row>
        <row r="910">
          <cell r="C910" t="e">
            <v>#N/A</v>
          </cell>
          <cell r="D910" t="e">
            <v>#N/A</v>
          </cell>
          <cell r="E910" t="e">
            <v>#N/A</v>
          </cell>
        </row>
        <row r="911">
          <cell r="C911" t="e">
            <v>#N/A</v>
          </cell>
          <cell r="D911" t="e">
            <v>#N/A</v>
          </cell>
          <cell r="E911" t="e">
            <v>#N/A</v>
          </cell>
        </row>
        <row r="912">
          <cell r="C912" t="e">
            <v>#N/A</v>
          </cell>
          <cell r="D912" t="e">
            <v>#N/A</v>
          </cell>
          <cell r="E912" t="e">
            <v>#N/A</v>
          </cell>
        </row>
        <row r="913">
          <cell r="C913" t="e">
            <v>#N/A</v>
          </cell>
          <cell r="D913" t="e">
            <v>#N/A</v>
          </cell>
          <cell r="E913" t="e">
            <v>#N/A</v>
          </cell>
        </row>
        <row r="914">
          <cell r="C914" t="e">
            <v>#N/A</v>
          </cell>
          <cell r="D914" t="e">
            <v>#N/A</v>
          </cell>
          <cell r="E914" t="e">
            <v>#N/A</v>
          </cell>
        </row>
        <row r="915">
          <cell r="C915" t="e">
            <v>#N/A</v>
          </cell>
          <cell r="D915" t="e">
            <v>#N/A</v>
          </cell>
          <cell r="E915" t="e">
            <v>#N/A</v>
          </cell>
        </row>
        <row r="916">
          <cell r="C916" t="e">
            <v>#N/A</v>
          </cell>
          <cell r="D916" t="e">
            <v>#N/A</v>
          </cell>
          <cell r="E916" t="e">
            <v>#N/A</v>
          </cell>
        </row>
        <row r="917">
          <cell r="C917" t="e">
            <v>#N/A</v>
          </cell>
          <cell r="D917" t="e">
            <v>#N/A</v>
          </cell>
          <cell r="E917" t="e">
            <v>#N/A</v>
          </cell>
        </row>
        <row r="918">
          <cell r="C918" t="e">
            <v>#N/A</v>
          </cell>
          <cell r="D918" t="e">
            <v>#N/A</v>
          </cell>
          <cell r="E918" t="e">
            <v>#N/A</v>
          </cell>
        </row>
        <row r="919">
          <cell r="C919" t="e">
            <v>#N/A</v>
          </cell>
          <cell r="D919" t="e">
            <v>#N/A</v>
          </cell>
          <cell r="E919" t="e">
            <v>#N/A</v>
          </cell>
        </row>
        <row r="920">
          <cell r="C920" t="e">
            <v>#N/A</v>
          </cell>
          <cell r="D920" t="e">
            <v>#N/A</v>
          </cell>
          <cell r="E920" t="e">
            <v>#N/A</v>
          </cell>
        </row>
        <row r="921">
          <cell r="C921" t="e">
            <v>#N/A</v>
          </cell>
          <cell r="D921" t="e">
            <v>#N/A</v>
          </cell>
          <cell r="E921" t="e">
            <v>#N/A</v>
          </cell>
        </row>
        <row r="922">
          <cell r="C922" t="e">
            <v>#N/A</v>
          </cell>
          <cell r="D922" t="e">
            <v>#N/A</v>
          </cell>
          <cell r="E922" t="e">
            <v>#N/A</v>
          </cell>
        </row>
        <row r="923">
          <cell r="C923" t="e">
            <v>#N/A</v>
          </cell>
          <cell r="D923" t="e">
            <v>#N/A</v>
          </cell>
          <cell r="E923" t="e">
            <v>#N/A</v>
          </cell>
        </row>
        <row r="924">
          <cell r="C924" t="e">
            <v>#N/A</v>
          </cell>
          <cell r="D924" t="e">
            <v>#N/A</v>
          </cell>
          <cell r="E924" t="e">
            <v>#N/A</v>
          </cell>
        </row>
        <row r="925">
          <cell r="C925" t="e">
            <v>#N/A</v>
          </cell>
          <cell r="D925" t="e">
            <v>#N/A</v>
          </cell>
          <cell r="E925" t="e">
            <v>#N/A</v>
          </cell>
        </row>
        <row r="926">
          <cell r="C926" t="e">
            <v>#N/A</v>
          </cell>
          <cell r="D926" t="e">
            <v>#N/A</v>
          </cell>
          <cell r="E926" t="e">
            <v>#N/A</v>
          </cell>
        </row>
        <row r="927">
          <cell r="C927" t="e">
            <v>#N/A</v>
          </cell>
          <cell r="D927" t="e">
            <v>#N/A</v>
          </cell>
          <cell r="E927" t="e">
            <v>#N/A</v>
          </cell>
        </row>
        <row r="928">
          <cell r="C928" t="e">
            <v>#N/A</v>
          </cell>
          <cell r="D928" t="e">
            <v>#N/A</v>
          </cell>
          <cell r="E928" t="e">
            <v>#N/A</v>
          </cell>
        </row>
        <row r="929">
          <cell r="C929" t="e">
            <v>#N/A</v>
          </cell>
          <cell r="D929" t="e">
            <v>#N/A</v>
          </cell>
          <cell r="E929" t="e">
            <v>#N/A</v>
          </cell>
        </row>
        <row r="930">
          <cell r="C930" t="e">
            <v>#N/A</v>
          </cell>
          <cell r="D930" t="e">
            <v>#N/A</v>
          </cell>
          <cell r="E930" t="e">
            <v>#N/A</v>
          </cell>
        </row>
        <row r="931">
          <cell r="C931" t="e">
            <v>#N/A</v>
          </cell>
          <cell r="D931" t="e">
            <v>#N/A</v>
          </cell>
          <cell r="E931" t="e">
            <v>#N/A</v>
          </cell>
        </row>
        <row r="932">
          <cell r="C932" t="e">
            <v>#N/A</v>
          </cell>
          <cell r="D932" t="e">
            <v>#N/A</v>
          </cell>
          <cell r="E932" t="e">
            <v>#N/A</v>
          </cell>
        </row>
        <row r="933">
          <cell r="C933" t="e">
            <v>#N/A</v>
          </cell>
          <cell r="D933" t="e">
            <v>#N/A</v>
          </cell>
          <cell r="E933" t="e">
            <v>#N/A</v>
          </cell>
        </row>
        <row r="934">
          <cell r="C934" t="e">
            <v>#N/A</v>
          </cell>
          <cell r="D934" t="e">
            <v>#N/A</v>
          </cell>
          <cell r="E934" t="e">
            <v>#N/A</v>
          </cell>
        </row>
        <row r="935">
          <cell r="C935" t="e">
            <v>#N/A</v>
          </cell>
          <cell r="D935" t="e">
            <v>#N/A</v>
          </cell>
          <cell r="E935" t="e">
            <v>#N/A</v>
          </cell>
        </row>
        <row r="936">
          <cell r="C936" t="e">
            <v>#N/A</v>
          </cell>
          <cell r="D936" t="e">
            <v>#N/A</v>
          </cell>
          <cell r="E936" t="e">
            <v>#N/A</v>
          </cell>
        </row>
        <row r="937">
          <cell r="C937" t="e">
            <v>#N/A</v>
          </cell>
          <cell r="D937" t="e">
            <v>#N/A</v>
          </cell>
          <cell r="E937" t="e">
            <v>#N/A</v>
          </cell>
        </row>
        <row r="938">
          <cell r="C938" t="e">
            <v>#N/A</v>
          </cell>
          <cell r="D938" t="e">
            <v>#N/A</v>
          </cell>
          <cell r="E938" t="e">
            <v>#N/A</v>
          </cell>
        </row>
        <row r="939">
          <cell r="C939" t="e">
            <v>#N/A</v>
          </cell>
          <cell r="D939" t="e">
            <v>#N/A</v>
          </cell>
          <cell r="E939" t="e">
            <v>#N/A</v>
          </cell>
        </row>
        <row r="940">
          <cell r="C940" t="e">
            <v>#N/A</v>
          </cell>
          <cell r="D940" t="e">
            <v>#N/A</v>
          </cell>
          <cell r="E940" t="e">
            <v>#N/A</v>
          </cell>
        </row>
        <row r="941">
          <cell r="C941" t="e">
            <v>#N/A</v>
          </cell>
          <cell r="D941" t="e">
            <v>#N/A</v>
          </cell>
          <cell r="E941" t="e">
            <v>#N/A</v>
          </cell>
        </row>
        <row r="942">
          <cell r="C942" t="e">
            <v>#N/A</v>
          </cell>
          <cell r="D942" t="e">
            <v>#N/A</v>
          </cell>
          <cell r="E942" t="e">
            <v>#N/A</v>
          </cell>
        </row>
        <row r="943">
          <cell r="C943" t="e">
            <v>#N/A</v>
          </cell>
          <cell r="D943" t="e">
            <v>#N/A</v>
          </cell>
          <cell r="E943" t="e">
            <v>#N/A</v>
          </cell>
        </row>
        <row r="944">
          <cell r="C944" t="e">
            <v>#N/A</v>
          </cell>
          <cell r="D944" t="e">
            <v>#N/A</v>
          </cell>
          <cell r="E944" t="e">
            <v>#N/A</v>
          </cell>
        </row>
        <row r="945">
          <cell r="C945" t="e">
            <v>#N/A</v>
          </cell>
          <cell r="D945" t="e">
            <v>#N/A</v>
          </cell>
          <cell r="E945" t="e">
            <v>#N/A</v>
          </cell>
        </row>
        <row r="946">
          <cell r="C946" t="e">
            <v>#N/A</v>
          </cell>
          <cell r="D946" t="e">
            <v>#N/A</v>
          </cell>
          <cell r="E946" t="e">
            <v>#N/A</v>
          </cell>
        </row>
        <row r="947">
          <cell r="C947" t="e">
            <v>#N/A</v>
          </cell>
          <cell r="D947" t="e">
            <v>#N/A</v>
          </cell>
          <cell r="E947" t="e">
            <v>#N/A</v>
          </cell>
        </row>
        <row r="948">
          <cell r="C948" t="e">
            <v>#N/A</v>
          </cell>
          <cell r="D948" t="e">
            <v>#N/A</v>
          </cell>
          <cell r="E948" t="e">
            <v>#N/A</v>
          </cell>
        </row>
        <row r="949">
          <cell r="C949" t="e">
            <v>#N/A</v>
          </cell>
          <cell r="D949" t="e">
            <v>#N/A</v>
          </cell>
          <cell r="E949" t="e">
            <v>#N/A</v>
          </cell>
        </row>
        <row r="950">
          <cell r="C950" t="e">
            <v>#N/A</v>
          </cell>
          <cell r="D950" t="e">
            <v>#N/A</v>
          </cell>
          <cell r="E950" t="e">
            <v>#N/A</v>
          </cell>
        </row>
        <row r="951">
          <cell r="C951" t="e">
            <v>#N/A</v>
          </cell>
          <cell r="D951" t="e">
            <v>#N/A</v>
          </cell>
          <cell r="E951" t="e">
            <v>#N/A</v>
          </cell>
        </row>
        <row r="952">
          <cell r="C952" t="e">
            <v>#N/A</v>
          </cell>
          <cell r="D952" t="e">
            <v>#N/A</v>
          </cell>
          <cell r="E952" t="e">
            <v>#N/A</v>
          </cell>
        </row>
        <row r="953">
          <cell r="C953" t="e">
            <v>#N/A</v>
          </cell>
          <cell r="D953" t="e">
            <v>#N/A</v>
          </cell>
          <cell r="E953" t="e">
            <v>#N/A</v>
          </cell>
        </row>
        <row r="954">
          <cell r="C954" t="e">
            <v>#N/A</v>
          </cell>
          <cell r="D954" t="e">
            <v>#N/A</v>
          </cell>
          <cell r="E954" t="e">
            <v>#N/A</v>
          </cell>
        </row>
        <row r="955">
          <cell r="C955" t="e">
            <v>#N/A</v>
          </cell>
          <cell r="D955" t="e">
            <v>#N/A</v>
          </cell>
          <cell r="E955" t="e">
            <v>#N/A</v>
          </cell>
        </row>
        <row r="956">
          <cell r="C956" t="e">
            <v>#N/A</v>
          </cell>
          <cell r="D956" t="e">
            <v>#N/A</v>
          </cell>
          <cell r="E956" t="e">
            <v>#N/A</v>
          </cell>
        </row>
        <row r="957">
          <cell r="C957" t="e">
            <v>#N/A</v>
          </cell>
          <cell r="D957" t="e">
            <v>#N/A</v>
          </cell>
          <cell r="E957" t="e">
            <v>#N/A</v>
          </cell>
        </row>
        <row r="958">
          <cell r="C958" t="e">
            <v>#N/A</v>
          </cell>
          <cell r="D958" t="e">
            <v>#N/A</v>
          </cell>
          <cell r="E958" t="e">
            <v>#N/A</v>
          </cell>
        </row>
        <row r="959">
          <cell r="C959" t="e">
            <v>#N/A</v>
          </cell>
          <cell r="D959" t="e">
            <v>#N/A</v>
          </cell>
          <cell r="E959" t="e">
            <v>#N/A</v>
          </cell>
        </row>
        <row r="960">
          <cell r="C960" t="e">
            <v>#N/A</v>
          </cell>
          <cell r="D960" t="e">
            <v>#N/A</v>
          </cell>
          <cell r="E960" t="e">
            <v>#N/A</v>
          </cell>
        </row>
        <row r="961">
          <cell r="C961" t="e">
            <v>#N/A</v>
          </cell>
          <cell r="D961" t="e">
            <v>#N/A</v>
          </cell>
          <cell r="E961" t="e">
            <v>#N/A</v>
          </cell>
        </row>
        <row r="962">
          <cell r="C962" t="e">
            <v>#N/A</v>
          </cell>
          <cell r="D962" t="e">
            <v>#N/A</v>
          </cell>
          <cell r="E962" t="e">
            <v>#N/A</v>
          </cell>
        </row>
        <row r="963">
          <cell r="C963" t="e">
            <v>#N/A</v>
          </cell>
          <cell r="D963" t="e">
            <v>#N/A</v>
          </cell>
          <cell r="E963" t="e">
            <v>#N/A</v>
          </cell>
        </row>
        <row r="964">
          <cell r="C964" t="e">
            <v>#N/A</v>
          </cell>
          <cell r="D964" t="e">
            <v>#N/A</v>
          </cell>
          <cell r="E964" t="e">
            <v>#N/A</v>
          </cell>
        </row>
        <row r="965">
          <cell r="C965" t="e">
            <v>#N/A</v>
          </cell>
          <cell r="D965" t="e">
            <v>#N/A</v>
          </cell>
          <cell r="E965" t="e">
            <v>#N/A</v>
          </cell>
        </row>
        <row r="966">
          <cell r="C966" t="e">
            <v>#N/A</v>
          </cell>
          <cell r="D966" t="e">
            <v>#N/A</v>
          </cell>
          <cell r="E966" t="e">
            <v>#N/A</v>
          </cell>
        </row>
        <row r="967">
          <cell r="C967" t="e">
            <v>#N/A</v>
          </cell>
          <cell r="D967" t="e">
            <v>#N/A</v>
          </cell>
          <cell r="E967" t="e">
            <v>#N/A</v>
          </cell>
        </row>
        <row r="968">
          <cell r="C968" t="e">
            <v>#N/A</v>
          </cell>
          <cell r="D968" t="e">
            <v>#N/A</v>
          </cell>
          <cell r="E968" t="e">
            <v>#N/A</v>
          </cell>
        </row>
        <row r="969">
          <cell r="C969" t="e">
            <v>#N/A</v>
          </cell>
          <cell r="D969" t="e">
            <v>#N/A</v>
          </cell>
          <cell r="E969" t="e">
            <v>#N/A</v>
          </cell>
        </row>
        <row r="970">
          <cell r="C970" t="e">
            <v>#N/A</v>
          </cell>
          <cell r="D970" t="e">
            <v>#N/A</v>
          </cell>
          <cell r="E970" t="e">
            <v>#N/A</v>
          </cell>
        </row>
        <row r="971">
          <cell r="C971" t="e">
            <v>#N/A</v>
          </cell>
          <cell r="D971" t="e">
            <v>#N/A</v>
          </cell>
          <cell r="E971" t="e">
            <v>#N/A</v>
          </cell>
        </row>
        <row r="972">
          <cell r="C972" t="e">
            <v>#N/A</v>
          </cell>
          <cell r="D972" t="e">
            <v>#N/A</v>
          </cell>
          <cell r="E972" t="e">
            <v>#N/A</v>
          </cell>
        </row>
        <row r="973">
          <cell r="C973" t="e">
            <v>#N/A</v>
          </cell>
          <cell r="D973" t="e">
            <v>#N/A</v>
          </cell>
          <cell r="E973" t="e">
            <v>#N/A</v>
          </cell>
        </row>
        <row r="974">
          <cell r="C974" t="e">
            <v>#N/A</v>
          </cell>
          <cell r="D974" t="e">
            <v>#N/A</v>
          </cell>
          <cell r="E974" t="e">
            <v>#N/A</v>
          </cell>
        </row>
        <row r="975">
          <cell r="C975" t="e">
            <v>#N/A</v>
          </cell>
          <cell r="D975" t="e">
            <v>#N/A</v>
          </cell>
          <cell r="E975" t="e">
            <v>#N/A</v>
          </cell>
        </row>
        <row r="976">
          <cell r="C976" t="e">
            <v>#N/A</v>
          </cell>
          <cell r="D976" t="e">
            <v>#N/A</v>
          </cell>
          <cell r="E976" t="e">
            <v>#N/A</v>
          </cell>
        </row>
        <row r="977">
          <cell r="C977" t="e">
            <v>#N/A</v>
          </cell>
          <cell r="D977" t="e">
            <v>#N/A</v>
          </cell>
          <cell r="E977" t="e">
            <v>#N/A</v>
          </cell>
        </row>
        <row r="978">
          <cell r="C978" t="e">
            <v>#N/A</v>
          </cell>
          <cell r="D978" t="e">
            <v>#N/A</v>
          </cell>
          <cell r="E978" t="e">
            <v>#N/A</v>
          </cell>
        </row>
        <row r="979">
          <cell r="C979" t="e">
            <v>#N/A</v>
          </cell>
          <cell r="D979" t="e">
            <v>#N/A</v>
          </cell>
          <cell r="E979" t="e">
            <v>#N/A</v>
          </cell>
        </row>
        <row r="980">
          <cell r="C980" t="e">
            <v>#N/A</v>
          </cell>
          <cell r="D980" t="e">
            <v>#N/A</v>
          </cell>
          <cell r="E980" t="e">
            <v>#N/A</v>
          </cell>
        </row>
        <row r="981">
          <cell r="C981" t="e">
            <v>#N/A</v>
          </cell>
          <cell r="D981" t="e">
            <v>#N/A</v>
          </cell>
          <cell r="E981" t="e">
            <v>#N/A</v>
          </cell>
        </row>
        <row r="982">
          <cell r="C982" t="e">
            <v>#N/A</v>
          </cell>
          <cell r="D982" t="e">
            <v>#N/A</v>
          </cell>
          <cell r="E982" t="e">
            <v>#N/A</v>
          </cell>
        </row>
        <row r="983">
          <cell r="C983" t="e">
            <v>#N/A</v>
          </cell>
          <cell r="D983" t="e">
            <v>#N/A</v>
          </cell>
          <cell r="E983" t="e">
            <v>#N/A</v>
          </cell>
        </row>
        <row r="984">
          <cell r="C984" t="e">
            <v>#N/A</v>
          </cell>
          <cell r="D984" t="e">
            <v>#N/A</v>
          </cell>
          <cell r="E984" t="e">
            <v>#N/A</v>
          </cell>
        </row>
        <row r="985">
          <cell r="C985" t="e">
            <v>#N/A</v>
          </cell>
          <cell r="D985" t="e">
            <v>#N/A</v>
          </cell>
          <cell r="E985" t="e">
            <v>#N/A</v>
          </cell>
        </row>
        <row r="986">
          <cell r="C986" t="e">
            <v>#N/A</v>
          </cell>
          <cell r="D986" t="e">
            <v>#N/A</v>
          </cell>
          <cell r="E986" t="e">
            <v>#N/A</v>
          </cell>
        </row>
        <row r="987">
          <cell r="C987" t="e">
            <v>#N/A</v>
          </cell>
          <cell r="D987" t="e">
            <v>#N/A</v>
          </cell>
          <cell r="E987" t="e">
            <v>#N/A</v>
          </cell>
        </row>
        <row r="988">
          <cell r="C988" t="e">
            <v>#N/A</v>
          </cell>
          <cell r="D988" t="e">
            <v>#N/A</v>
          </cell>
          <cell r="E988" t="e">
            <v>#N/A</v>
          </cell>
        </row>
        <row r="989">
          <cell r="C989" t="e">
            <v>#N/A</v>
          </cell>
          <cell r="D989" t="e">
            <v>#N/A</v>
          </cell>
          <cell r="E989" t="e">
            <v>#N/A</v>
          </cell>
        </row>
        <row r="990">
          <cell r="C990" t="e">
            <v>#N/A</v>
          </cell>
          <cell r="D990" t="e">
            <v>#N/A</v>
          </cell>
          <cell r="E990" t="e">
            <v>#N/A</v>
          </cell>
        </row>
        <row r="991">
          <cell r="C991" t="e">
            <v>#N/A</v>
          </cell>
          <cell r="D991" t="e">
            <v>#N/A</v>
          </cell>
          <cell r="E991" t="e">
            <v>#N/A</v>
          </cell>
        </row>
        <row r="992">
          <cell r="C992" t="e">
            <v>#N/A</v>
          </cell>
          <cell r="D992" t="e">
            <v>#N/A</v>
          </cell>
          <cell r="E992" t="e">
            <v>#N/A</v>
          </cell>
        </row>
        <row r="993">
          <cell r="C993" t="e">
            <v>#N/A</v>
          </cell>
          <cell r="D993" t="e">
            <v>#N/A</v>
          </cell>
          <cell r="E993" t="e">
            <v>#N/A</v>
          </cell>
        </row>
        <row r="994">
          <cell r="C994" t="e">
            <v>#N/A</v>
          </cell>
          <cell r="D994" t="e">
            <v>#N/A</v>
          </cell>
          <cell r="E994" t="e">
            <v>#N/A</v>
          </cell>
        </row>
        <row r="995">
          <cell r="C995" t="e">
            <v>#N/A</v>
          </cell>
          <cell r="D995" t="e">
            <v>#N/A</v>
          </cell>
          <cell r="E995" t="e">
            <v>#N/A</v>
          </cell>
        </row>
        <row r="996">
          <cell r="C996" t="e">
            <v>#N/A</v>
          </cell>
          <cell r="D996" t="e">
            <v>#N/A</v>
          </cell>
          <cell r="E996" t="e">
            <v>#N/A</v>
          </cell>
        </row>
        <row r="997">
          <cell r="C997" t="e">
            <v>#N/A</v>
          </cell>
          <cell r="D997" t="e">
            <v>#N/A</v>
          </cell>
          <cell r="E997" t="e">
            <v>#N/A</v>
          </cell>
        </row>
        <row r="998">
          <cell r="C998" t="e">
            <v>#N/A</v>
          </cell>
          <cell r="D998" t="e">
            <v>#N/A</v>
          </cell>
          <cell r="E998" t="e">
            <v>#N/A</v>
          </cell>
        </row>
        <row r="999">
          <cell r="C999" t="e">
            <v>#N/A</v>
          </cell>
          <cell r="D999" t="e">
            <v>#N/A</v>
          </cell>
          <cell r="E999" t="e">
            <v>#N/A</v>
          </cell>
        </row>
        <row r="1000">
          <cell r="C1000" t="e">
            <v>#N/A</v>
          </cell>
          <cell r="D1000" t="e">
            <v>#N/A</v>
          </cell>
          <cell r="E1000" t="e">
            <v>#N/A</v>
          </cell>
        </row>
        <row r="1001">
          <cell r="C1001" t="e">
            <v>#N/A</v>
          </cell>
          <cell r="D1001" t="e">
            <v>#N/A</v>
          </cell>
          <cell r="E1001" t="e">
            <v>#N/A</v>
          </cell>
        </row>
        <row r="1002">
          <cell r="C1002" t="e">
            <v>#N/A</v>
          </cell>
          <cell r="D1002" t="e">
            <v>#N/A</v>
          </cell>
          <cell r="E1002" t="e">
            <v>#N/A</v>
          </cell>
        </row>
        <row r="1003">
          <cell r="C1003" t="e">
            <v>#N/A</v>
          </cell>
          <cell r="D1003" t="e">
            <v>#N/A</v>
          </cell>
          <cell r="E1003" t="e">
            <v>#N/A</v>
          </cell>
        </row>
        <row r="1004">
          <cell r="C1004" t="e">
            <v>#N/A</v>
          </cell>
          <cell r="D1004" t="e">
            <v>#N/A</v>
          </cell>
          <cell r="E1004" t="e">
            <v>#N/A</v>
          </cell>
        </row>
        <row r="1005">
          <cell r="C1005" t="e">
            <v>#N/A</v>
          </cell>
          <cell r="D1005" t="e">
            <v>#N/A</v>
          </cell>
          <cell r="E1005" t="e">
            <v>#N/A</v>
          </cell>
        </row>
        <row r="1006">
          <cell r="C1006" t="e">
            <v>#N/A</v>
          </cell>
          <cell r="D1006" t="e">
            <v>#N/A</v>
          </cell>
          <cell r="E1006" t="e">
            <v>#N/A</v>
          </cell>
        </row>
        <row r="1007">
          <cell r="C1007" t="e">
            <v>#N/A</v>
          </cell>
          <cell r="D1007" t="e">
            <v>#N/A</v>
          </cell>
          <cell r="E1007" t="e">
            <v>#N/A</v>
          </cell>
        </row>
        <row r="1008">
          <cell r="C1008" t="e">
            <v>#N/A</v>
          </cell>
          <cell r="D1008" t="e">
            <v>#N/A</v>
          </cell>
          <cell r="E1008" t="e">
            <v>#N/A</v>
          </cell>
        </row>
        <row r="1009">
          <cell r="C1009" t="e">
            <v>#N/A</v>
          </cell>
          <cell r="D1009" t="e">
            <v>#N/A</v>
          </cell>
          <cell r="E1009" t="e">
            <v>#N/A</v>
          </cell>
        </row>
        <row r="1010">
          <cell r="C1010" t="e">
            <v>#N/A</v>
          </cell>
          <cell r="D1010" t="e">
            <v>#N/A</v>
          </cell>
          <cell r="E1010" t="e">
            <v>#N/A</v>
          </cell>
        </row>
        <row r="1011">
          <cell r="C1011" t="e">
            <v>#N/A</v>
          </cell>
          <cell r="D1011" t="e">
            <v>#N/A</v>
          </cell>
          <cell r="E1011" t="e">
            <v>#N/A</v>
          </cell>
        </row>
        <row r="1012">
          <cell r="C1012" t="e">
            <v>#N/A</v>
          </cell>
          <cell r="D1012" t="e">
            <v>#N/A</v>
          </cell>
          <cell r="E1012" t="e">
            <v>#N/A</v>
          </cell>
        </row>
        <row r="1013">
          <cell r="C1013" t="e">
            <v>#N/A</v>
          </cell>
          <cell r="D1013" t="e">
            <v>#N/A</v>
          </cell>
          <cell r="E1013" t="e">
            <v>#N/A</v>
          </cell>
        </row>
        <row r="1014">
          <cell r="C1014" t="e">
            <v>#N/A</v>
          </cell>
          <cell r="D1014" t="e">
            <v>#N/A</v>
          </cell>
          <cell r="E1014" t="e">
            <v>#N/A</v>
          </cell>
        </row>
        <row r="1015">
          <cell r="C1015" t="e">
            <v>#N/A</v>
          </cell>
          <cell r="D1015" t="e">
            <v>#N/A</v>
          </cell>
          <cell r="E1015" t="e">
            <v>#N/A</v>
          </cell>
        </row>
        <row r="1016">
          <cell r="C1016" t="e">
            <v>#N/A</v>
          </cell>
          <cell r="D1016" t="e">
            <v>#N/A</v>
          </cell>
          <cell r="E1016" t="e">
            <v>#N/A</v>
          </cell>
        </row>
        <row r="1017">
          <cell r="C1017" t="e">
            <v>#N/A</v>
          </cell>
          <cell r="D1017" t="e">
            <v>#N/A</v>
          </cell>
          <cell r="E1017" t="e">
            <v>#N/A</v>
          </cell>
        </row>
        <row r="1018">
          <cell r="C1018" t="e">
            <v>#N/A</v>
          </cell>
          <cell r="D1018" t="e">
            <v>#N/A</v>
          </cell>
          <cell r="E1018" t="e">
            <v>#N/A</v>
          </cell>
        </row>
        <row r="1019">
          <cell r="C1019" t="e">
            <v>#N/A</v>
          </cell>
          <cell r="D1019" t="e">
            <v>#N/A</v>
          </cell>
          <cell r="E1019" t="e">
            <v>#N/A</v>
          </cell>
        </row>
        <row r="1020">
          <cell r="C1020" t="e">
            <v>#N/A</v>
          </cell>
          <cell r="D1020" t="e">
            <v>#N/A</v>
          </cell>
          <cell r="E1020" t="e">
            <v>#N/A</v>
          </cell>
        </row>
        <row r="1021">
          <cell r="C1021" t="e">
            <v>#N/A</v>
          </cell>
          <cell r="D1021" t="e">
            <v>#N/A</v>
          </cell>
          <cell r="E1021" t="e">
            <v>#N/A</v>
          </cell>
        </row>
        <row r="1022">
          <cell r="C1022" t="e">
            <v>#N/A</v>
          </cell>
          <cell r="D1022" t="e">
            <v>#N/A</v>
          </cell>
          <cell r="E1022" t="e">
            <v>#N/A</v>
          </cell>
        </row>
        <row r="1023">
          <cell r="C1023" t="e">
            <v>#N/A</v>
          </cell>
          <cell r="D1023" t="e">
            <v>#N/A</v>
          </cell>
          <cell r="E1023" t="e">
            <v>#N/A</v>
          </cell>
        </row>
        <row r="1024">
          <cell r="C1024" t="e">
            <v>#N/A</v>
          </cell>
          <cell r="D1024" t="e">
            <v>#N/A</v>
          </cell>
          <cell r="E1024" t="e">
            <v>#N/A</v>
          </cell>
        </row>
        <row r="1025">
          <cell r="C1025" t="e">
            <v>#N/A</v>
          </cell>
          <cell r="D1025" t="e">
            <v>#N/A</v>
          </cell>
          <cell r="E1025" t="e">
            <v>#N/A</v>
          </cell>
        </row>
        <row r="1026">
          <cell r="C1026" t="e">
            <v>#N/A</v>
          </cell>
          <cell r="D1026" t="e">
            <v>#N/A</v>
          </cell>
          <cell r="E1026" t="e">
            <v>#N/A</v>
          </cell>
        </row>
        <row r="1027">
          <cell r="C1027" t="e">
            <v>#N/A</v>
          </cell>
          <cell r="D1027" t="e">
            <v>#N/A</v>
          </cell>
          <cell r="E1027" t="e">
            <v>#N/A</v>
          </cell>
        </row>
        <row r="1028">
          <cell r="C1028" t="e">
            <v>#N/A</v>
          </cell>
          <cell r="D1028" t="e">
            <v>#N/A</v>
          </cell>
          <cell r="E1028" t="e">
            <v>#N/A</v>
          </cell>
        </row>
        <row r="1029">
          <cell r="C1029" t="e">
            <v>#N/A</v>
          </cell>
          <cell r="D1029" t="e">
            <v>#N/A</v>
          </cell>
          <cell r="E1029" t="e">
            <v>#N/A</v>
          </cell>
        </row>
        <row r="1030">
          <cell r="C1030" t="e">
            <v>#N/A</v>
          </cell>
          <cell r="D1030" t="e">
            <v>#N/A</v>
          </cell>
          <cell r="E1030" t="e">
            <v>#N/A</v>
          </cell>
        </row>
        <row r="1031">
          <cell r="C1031" t="e">
            <v>#N/A</v>
          </cell>
          <cell r="D1031" t="e">
            <v>#N/A</v>
          </cell>
          <cell r="E1031" t="e">
            <v>#N/A</v>
          </cell>
        </row>
        <row r="1032">
          <cell r="C1032" t="e">
            <v>#N/A</v>
          </cell>
          <cell r="D1032" t="e">
            <v>#N/A</v>
          </cell>
          <cell r="E1032" t="e">
            <v>#N/A</v>
          </cell>
        </row>
        <row r="1033">
          <cell r="C1033" t="e">
            <v>#N/A</v>
          </cell>
          <cell r="D1033" t="e">
            <v>#N/A</v>
          </cell>
          <cell r="E1033" t="e">
            <v>#N/A</v>
          </cell>
        </row>
        <row r="1034">
          <cell r="C1034" t="e">
            <v>#N/A</v>
          </cell>
          <cell r="D1034" t="e">
            <v>#N/A</v>
          </cell>
          <cell r="E1034" t="e">
            <v>#N/A</v>
          </cell>
        </row>
        <row r="1035">
          <cell r="C1035" t="e">
            <v>#N/A</v>
          </cell>
          <cell r="D1035" t="e">
            <v>#N/A</v>
          </cell>
          <cell r="E1035" t="e">
            <v>#N/A</v>
          </cell>
        </row>
        <row r="1036">
          <cell r="C1036" t="e">
            <v>#N/A</v>
          </cell>
          <cell r="D1036" t="e">
            <v>#N/A</v>
          </cell>
          <cell r="E1036" t="e">
            <v>#N/A</v>
          </cell>
        </row>
        <row r="1037">
          <cell r="C1037" t="e">
            <v>#N/A</v>
          </cell>
          <cell r="D1037" t="e">
            <v>#N/A</v>
          </cell>
          <cell r="E1037" t="e">
            <v>#N/A</v>
          </cell>
        </row>
        <row r="1038">
          <cell r="C1038" t="e">
            <v>#N/A</v>
          </cell>
          <cell r="D1038" t="e">
            <v>#N/A</v>
          </cell>
          <cell r="E1038" t="e">
            <v>#N/A</v>
          </cell>
        </row>
        <row r="1039">
          <cell r="C1039" t="e">
            <v>#N/A</v>
          </cell>
          <cell r="D1039" t="e">
            <v>#N/A</v>
          </cell>
          <cell r="E1039" t="e">
            <v>#N/A</v>
          </cell>
        </row>
        <row r="1040">
          <cell r="C1040" t="e">
            <v>#N/A</v>
          </cell>
          <cell r="D1040" t="e">
            <v>#N/A</v>
          </cell>
          <cell r="E1040" t="e">
            <v>#N/A</v>
          </cell>
        </row>
        <row r="1041">
          <cell r="C1041" t="e">
            <v>#N/A</v>
          </cell>
          <cell r="D1041" t="e">
            <v>#N/A</v>
          </cell>
          <cell r="E1041" t="e">
            <v>#N/A</v>
          </cell>
        </row>
        <row r="1042">
          <cell r="C1042" t="e">
            <v>#N/A</v>
          </cell>
          <cell r="D1042" t="e">
            <v>#N/A</v>
          </cell>
          <cell r="E1042" t="e">
            <v>#N/A</v>
          </cell>
        </row>
        <row r="1043">
          <cell r="C1043" t="e">
            <v>#N/A</v>
          </cell>
          <cell r="D1043" t="e">
            <v>#N/A</v>
          </cell>
          <cell r="E1043" t="e">
            <v>#N/A</v>
          </cell>
        </row>
        <row r="1044">
          <cell r="C1044" t="e">
            <v>#N/A</v>
          </cell>
          <cell r="D1044" t="e">
            <v>#N/A</v>
          </cell>
          <cell r="E1044" t="e">
            <v>#N/A</v>
          </cell>
        </row>
        <row r="1045">
          <cell r="C1045" t="e">
            <v>#N/A</v>
          </cell>
          <cell r="D1045" t="e">
            <v>#N/A</v>
          </cell>
          <cell r="E1045" t="e">
            <v>#N/A</v>
          </cell>
        </row>
        <row r="1046">
          <cell r="C1046" t="e">
            <v>#N/A</v>
          </cell>
          <cell r="D1046" t="e">
            <v>#N/A</v>
          </cell>
          <cell r="E1046" t="e">
            <v>#N/A</v>
          </cell>
        </row>
        <row r="1047">
          <cell r="C1047" t="e">
            <v>#N/A</v>
          </cell>
          <cell r="D1047" t="e">
            <v>#N/A</v>
          </cell>
          <cell r="E1047" t="e">
            <v>#N/A</v>
          </cell>
        </row>
        <row r="1048">
          <cell r="C1048" t="e">
            <v>#N/A</v>
          </cell>
          <cell r="D1048" t="e">
            <v>#N/A</v>
          </cell>
          <cell r="E1048" t="e">
            <v>#N/A</v>
          </cell>
        </row>
        <row r="1049">
          <cell r="C1049" t="e">
            <v>#N/A</v>
          </cell>
          <cell r="D1049" t="e">
            <v>#N/A</v>
          </cell>
          <cell r="E1049" t="e">
            <v>#N/A</v>
          </cell>
        </row>
        <row r="1050">
          <cell r="C1050" t="e">
            <v>#N/A</v>
          </cell>
          <cell r="D1050" t="e">
            <v>#N/A</v>
          </cell>
          <cell r="E1050" t="e">
            <v>#N/A</v>
          </cell>
        </row>
        <row r="1051">
          <cell r="C1051" t="e">
            <v>#N/A</v>
          </cell>
          <cell r="D1051" t="e">
            <v>#N/A</v>
          </cell>
          <cell r="E1051" t="e">
            <v>#N/A</v>
          </cell>
        </row>
        <row r="1052">
          <cell r="C1052" t="e">
            <v>#N/A</v>
          </cell>
          <cell r="D1052" t="e">
            <v>#N/A</v>
          </cell>
          <cell r="E1052" t="e">
            <v>#N/A</v>
          </cell>
        </row>
        <row r="1053">
          <cell r="C1053" t="e">
            <v>#N/A</v>
          </cell>
          <cell r="D1053" t="e">
            <v>#N/A</v>
          </cell>
          <cell r="E1053" t="e">
            <v>#N/A</v>
          </cell>
        </row>
        <row r="1054">
          <cell r="C1054" t="e">
            <v>#N/A</v>
          </cell>
          <cell r="D1054" t="e">
            <v>#N/A</v>
          </cell>
          <cell r="E1054" t="e">
            <v>#N/A</v>
          </cell>
        </row>
        <row r="1055">
          <cell r="C1055" t="e">
            <v>#N/A</v>
          </cell>
          <cell r="D1055" t="e">
            <v>#N/A</v>
          </cell>
          <cell r="E1055" t="e">
            <v>#N/A</v>
          </cell>
        </row>
        <row r="1056">
          <cell r="C1056" t="e">
            <v>#N/A</v>
          </cell>
          <cell r="D1056" t="e">
            <v>#N/A</v>
          </cell>
          <cell r="E1056" t="e">
            <v>#N/A</v>
          </cell>
        </row>
        <row r="1057">
          <cell r="C1057" t="e">
            <v>#N/A</v>
          </cell>
          <cell r="D1057" t="e">
            <v>#N/A</v>
          </cell>
          <cell r="E1057" t="e">
            <v>#N/A</v>
          </cell>
        </row>
        <row r="1058">
          <cell r="C1058" t="e">
            <v>#N/A</v>
          </cell>
          <cell r="D1058" t="e">
            <v>#N/A</v>
          </cell>
          <cell r="E1058" t="e">
            <v>#N/A</v>
          </cell>
        </row>
        <row r="1059">
          <cell r="C1059" t="e">
            <v>#N/A</v>
          </cell>
          <cell r="D1059" t="e">
            <v>#N/A</v>
          </cell>
          <cell r="E1059" t="e">
            <v>#N/A</v>
          </cell>
        </row>
        <row r="1060">
          <cell r="C1060" t="e">
            <v>#N/A</v>
          </cell>
          <cell r="D1060" t="e">
            <v>#N/A</v>
          </cell>
          <cell r="E1060" t="e">
            <v>#N/A</v>
          </cell>
        </row>
        <row r="1061">
          <cell r="C1061" t="e">
            <v>#N/A</v>
          </cell>
          <cell r="D1061" t="e">
            <v>#N/A</v>
          </cell>
          <cell r="E1061" t="e">
            <v>#N/A</v>
          </cell>
        </row>
        <row r="1062">
          <cell r="C1062" t="e">
            <v>#N/A</v>
          </cell>
          <cell r="D1062" t="e">
            <v>#N/A</v>
          </cell>
          <cell r="E1062" t="e">
            <v>#N/A</v>
          </cell>
        </row>
        <row r="1063">
          <cell r="C1063" t="e">
            <v>#N/A</v>
          </cell>
          <cell r="D1063" t="e">
            <v>#N/A</v>
          </cell>
          <cell r="E1063" t="e">
            <v>#N/A</v>
          </cell>
        </row>
        <row r="1064">
          <cell r="C1064" t="e">
            <v>#N/A</v>
          </cell>
          <cell r="D1064" t="e">
            <v>#N/A</v>
          </cell>
          <cell r="E1064" t="e">
            <v>#N/A</v>
          </cell>
        </row>
        <row r="1065">
          <cell r="C1065" t="e">
            <v>#N/A</v>
          </cell>
          <cell r="D1065" t="e">
            <v>#N/A</v>
          </cell>
          <cell r="E1065" t="e">
            <v>#N/A</v>
          </cell>
        </row>
        <row r="1066">
          <cell r="C1066" t="e">
            <v>#N/A</v>
          </cell>
          <cell r="D1066" t="e">
            <v>#N/A</v>
          </cell>
          <cell r="E1066" t="e">
            <v>#N/A</v>
          </cell>
        </row>
        <row r="1067">
          <cell r="C1067" t="e">
            <v>#N/A</v>
          </cell>
          <cell r="D1067" t="e">
            <v>#N/A</v>
          </cell>
          <cell r="E1067" t="e">
            <v>#N/A</v>
          </cell>
        </row>
        <row r="1068">
          <cell r="C1068" t="e">
            <v>#N/A</v>
          </cell>
          <cell r="D1068" t="e">
            <v>#N/A</v>
          </cell>
          <cell r="E1068" t="e">
            <v>#N/A</v>
          </cell>
        </row>
        <row r="1069">
          <cell r="C1069" t="e">
            <v>#N/A</v>
          </cell>
          <cell r="D1069" t="e">
            <v>#N/A</v>
          </cell>
          <cell r="E1069" t="e">
            <v>#N/A</v>
          </cell>
        </row>
        <row r="1070">
          <cell r="C1070" t="e">
            <v>#N/A</v>
          </cell>
          <cell r="D1070" t="e">
            <v>#N/A</v>
          </cell>
          <cell r="E1070" t="e">
            <v>#N/A</v>
          </cell>
        </row>
        <row r="1071">
          <cell r="C1071" t="e">
            <v>#N/A</v>
          </cell>
          <cell r="D1071" t="e">
            <v>#N/A</v>
          </cell>
          <cell r="E1071" t="e">
            <v>#N/A</v>
          </cell>
        </row>
        <row r="1072">
          <cell r="C1072" t="e">
            <v>#N/A</v>
          </cell>
          <cell r="D1072" t="e">
            <v>#N/A</v>
          </cell>
          <cell r="E1072" t="e">
            <v>#N/A</v>
          </cell>
        </row>
        <row r="1073">
          <cell r="C1073" t="e">
            <v>#N/A</v>
          </cell>
          <cell r="D1073" t="e">
            <v>#N/A</v>
          </cell>
          <cell r="E1073" t="e">
            <v>#N/A</v>
          </cell>
        </row>
        <row r="1074">
          <cell r="C1074" t="e">
            <v>#N/A</v>
          </cell>
          <cell r="D1074" t="e">
            <v>#N/A</v>
          </cell>
          <cell r="E1074" t="e">
            <v>#N/A</v>
          </cell>
        </row>
        <row r="1075">
          <cell r="C1075" t="e">
            <v>#N/A</v>
          </cell>
          <cell r="D1075" t="e">
            <v>#N/A</v>
          </cell>
          <cell r="E1075" t="e">
            <v>#N/A</v>
          </cell>
        </row>
        <row r="1076">
          <cell r="C1076" t="e">
            <v>#N/A</v>
          </cell>
          <cell r="D1076" t="e">
            <v>#N/A</v>
          </cell>
          <cell r="E1076" t="e">
            <v>#N/A</v>
          </cell>
        </row>
        <row r="1077">
          <cell r="C1077" t="e">
            <v>#N/A</v>
          </cell>
          <cell r="D1077" t="e">
            <v>#N/A</v>
          </cell>
          <cell r="E1077" t="e">
            <v>#N/A</v>
          </cell>
        </row>
        <row r="1078">
          <cell r="C1078" t="e">
            <v>#N/A</v>
          </cell>
          <cell r="D1078" t="e">
            <v>#N/A</v>
          </cell>
          <cell r="E1078" t="e">
            <v>#N/A</v>
          </cell>
        </row>
        <row r="1079">
          <cell r="C1079" t="e">
            <v>#N/A</v>
          </cell>
          <cell r="D1079" t="e">
            <v>#N/A</v>
          </cell>
          <cell r="E1079" t="e">
            <v>#N/A</v>
          </cell>
        </row>
        <row r="1080">
          <cell r="C1080" t="e">
            <v>#N/A</v>
          </cell>
          <cell r="D1080" t="e">
            <v>#N/A</v>
          </cell>
          <cell r="E1080" t="e">
            <v>#N/A</v>
          </cell>
        </row>
        <row r="1081">
          <cell r="C1081" t="e">
            <v>#N/A</v>
          </cell>
          <cell r="D1081" t="e">
            <v>#N/A</v>
          </cell>
          <cell r="E1081" t="e">
            <v>#N/A</v>
          </cell>
        </row>
        <row r="1082">
          <cell r="C1082" t="e">
            <v>#N/A</v>
          </cell>
          <cell r="D1082" t="e">
            <v>#N/A</v>
          </cell>
          <cell r="E1082" t="e">
            <v>#N/A</v>
          </cell>
        </row>
        <row r="1083">
          <cell r="C1083" t="e">
            <v>#N/A</v>
          </cell>
          <cell r="D1083" t="e">
            <v>#N/A</v>
          </cell>
          <cell r="E1083" t="e">
            <v>#N/A</v>
          </cell>
        </row>
        <row r="1084">
          <cell r="C1084" t="e">
            <v>#N/A</v>
          </cell>
          <cell r="D1084" t="e">
            <v>#N/A</v>
          </cell>
          <cell r="E1084" t="e">
            <v>#N/A</v>
          </cell>
        </row>
        <row r="1085">
          <cell r="C1085" t="e">
            <v>#N/A</v>
          </cell>
          <cell r="D1085" t="e">
            <v>#N/A</v>
          </cell>
          <cell r="E1085" t="e">
            <v>#N/A</v>
          </cell>
        </row>
        <row r="1086">
          <cell r="C1086" t="e">
            <v>#N/A</v>
          </cell>
          <cell r="D1086" t="e">
            <v>#N/A</v>
          </cell>
          <cell r="E1086" t="e">
            <v>#N/A</v>
          </cell>
        </row>
        <row r="1087">
          <cell r="C1087" t="e">
            <v>#N/A</v>
          </cell>
          <cell r="D1087" t="e">
            <v>#N/A</v>
          </cell>
          <cell r="E1087" t="e">
            <v>#N/A</v>
          </cell>
        </row>
        <row r="1088">
          <cell r="C1088" t="e">
            <v>#N/A</v>
          </cell>
          <cell r="D1088" t="e">
            <v>#N/A</v>
          </cell>
          <cell r="E1088" t="e">
            <v>#N/A</v>
          </cell>
        </row>
        <row r="1089">
          <cell r="C1089" t="e">
            <v>#N/A</v>
          </cell>
          <cell r="D1089" t="e">
            <v>#N/A</v>
          </cell>
          <cell r="E1089" t="e">
            <v>#N/A</v>
          </cell>
        </row>
        <row r="1090">
          <cell r="C1090" t="e">
            <v>#N/A</v>
          </cell>
          <cell r="D1090" t="e">
            <v>#N/A</v>
          </cell>
          <cell r="E1090" t="e">
            <v>#N/A</v>
          </cell>
        </row>
        <row r="1091">
          <cell r="C1091" t="e">
            <v>#N/A</v>
          </cell>
          <cell r="D1091" t="e">
            <v>#N/A</v>
          </cell>
          <cell r="E1091" t="e">
            <v>#N/A</v>
          </cell>
        </row>
        <row r="1092">
          <cell r="C1092" t="e">
            <v>#N/A</v>
          </cell>
          <cell r="D1092" t="e">
            <v>#N/A</v>
          </cell>
          <cell r="E1092" t="e">
            <v>#N/A</v>
          </cell>
        </row>
        <row r="1093">
          <cell r="C1093" t="e">
            <v>#N/A</v>
          </cell>
          <cell r="D1093" t="e">
            <v>#N/A</v>
          </cell>
          <cell r="E1093" t="e">
            <v>#N/A</v>
          </cell>
        </row>
        <row r="1094">
          <cell r="C1094" t="e">
            <v>#N/A</v>
          </cell>
          <cell r="D1094" t="e">
            <v>#N/A</v>
          </cell>
          <cell r="E1094" t="e">
            <v>#N/A</v>
          </cell>
        </row>
        <row r="1095">
          <cell r="C1095" t="e">
            <v>#N/A</v>
          </cell>
          <cell r="D1095" t="e">
            <v>#N/A</v>
          </cell>
          <cell r="E1095" t="e">
            <v>#N/A</v>
          </cell>
        </row>
        <row r="1096">
          <cell r="C1096" t="e">
            <v>#N/A</v>
          </cell>
          <cell r="D1096" t="e">
            <v>#N/A</v>
          </cell>
          <cell r="E1096" t="e">
            <v>#N/A</v>
          </cell>
        </row>
        <row r="1097">
          <cell r="C1097" t="e">
            <v>#N/A</v>
          </cell>
          <cell r="D1097" t="e">
            <v>#N/A</v>
          </cell>
          <cell r="E1097" t="e">
            <v>#N/A</v>
          </cell>
        </row>
        <row r="1098">
          <cell r="C1098" t="e">
            <v>#N/A</v>
          </cell>
          <cell r="D1098" t="e">
            <v>#N/A</v>
          </cell>
          <cell r="E1098" t="e">
            <v>#N/A</v>
          </cell>
        </row>
        <row r="1099">
          <cell r="C1099" t="e">
            <v>#N/A</v>
          </cell>
          <cell r="D1099" t="e">
            <v>#N/A</v>
          </cell>
          <cell r="E1099" t="e">
            <v>#N/A</v>
          </cell>
        </row>
        <row r="1100">
          <cell r="C1100" t="e">
            <v>#N/A</v>
          </cell>
          <cell r="D1100" t="e">
            <v>#N/A</v>
          </cell>
          <cell r="E1100" t="e">
            <v>#N/A</v>
          </cell>
        </row>
        <row r="1101">
          <cell r="C1101" t="e">
            <v>#N/A</v>
          </cell>
          <cell r="D1101" t="e">
            <v>#N/A</v>
          </cell>
          <cell r="E1101" t="e">
            <v>#N/A</v>
          </cell>
        </row>
        <row r="1102">
          <cell r="C1102" t="e">
            <v>#N/A</v>
          </cell>
          <cell r="D1102" t="e">
            <v>#N/A</v>
          </cell>
          <cell r="E1102" t="e">
            <v>#N/A</v>
          </cell>
        </row>
        <row r="1103">
          <cell r="C1103" t="e">
            <v>#N/A</v>
          </cell>
          <cell r="D1103" t="e">
            <v>#N/A</v>
          </cell>
          <cell r="E1103" t="e">
            <v>#N/A</v>
          </cell>
        </row>
        <row r="1104">
          <cell r="C1104" t="e">
            <v>#N/A</v>
          </cell>
          <cell r="D1104" t="e">
            <v>#N/A</v>
          </cell>
          <cell r="E1104" t="e">
            <v>#N/A</v>
          </cell>
        </row>
        <row r="1105">
          <cell r="C1105" t="e">
            <v>#N/A</v>
          </cell>
          <cell r="D1105" t="e">
            <v>#N/A</v>
          </cell>
          <cell r="E1105" t="e">
            <v>#N/A</v>
          </cell>
        </row>
        <row r="1106">
          <cell r="C1106" t="e">
            <v>#N/A</v>
          </cell>
          <cell r="D1106" t="e">
            <v>#N/A</v>
          </cell>
          <cell r="E1106" t="e">
            <v>#N/A</v>
          </cell>
        </row>
        <row r="1107">
          <cell r="C1107" t="e">
            <v>#N/A</v>
          </cell>
          <cell r="D1107" t="e">
            <v>#N/A</v>
          </cell>
          <cell r="E1107" t="e">
            <v>#N/A</v>
          </cell>
        </row>
        <row r="1108">
          <cell r="C1108" t="e">
            <v>#N/A</v>
          </cell>
          <cell r="D1108" t="e">
            <v>#N/A</v>
          </cell>
          <cell r="E1108" t="e">
            <v>#N/A</v>
          </cell>
        </row>
        <row r="1109">
          <cell r="C1109" t="e">
            <v>#N/A</v>
          </cell>
          <cell r="D1109" t="e">
            <v>#N/A</v>
          </cell>
          <cell r="E1109" t="e">
            <v>#N/A</v>
          </cell>
        </row>
        <row r="1110">
          <cell r="C1110" t="e">
            <v>#N/A</v>
          </cell>
          <cell r="D1110" t="e">
            <v>#N/A</v>
          </cell>
          <cell r="E1110" t="e">
            <v>#N/A</v>
          </cell>
        </row>
        <row r="1111">
          <cell r="C1111" t="e">
            <v>#N/A</v>
          </cell>
          <cell r="D1111" t="e">
            <v>#N/A</v>
          </cell>
          <cell r="E1111" t="e">
            <v>#N/A</v>
          </cell>
        </row>
        <row r="1112">
          <cell r="C1112" t="e">
            <v>#N/A</v>
          </cell>
          <cell r="D1112" t="e">
            <v>#N/A</v>
          </cell>
          <cell r="E1112" t="e">
            <v>#N/A</v>
          </cell>
        </row>
        <row r="1113">
          <cell r="C1113" t="e">
            <v>#N/A</v>
          </cell>
          <cell r="D1113" t="e">
            <v>#N/A</v>
          </cell>
          <cell r="E1113" t="e">
            <v>#N/A</v>
          </cell>
        </row>
        <row r="1114">
          <cell r="C1114" t="e">
            <v>#N/A</v>
          </cell>
          <cell r="D1114" t="e">
            <v>#N/A</v>
          </cell>
          <cell r="E1114" t="e">
            <v>#N/A</v>
          </cell>
        </row>
        <row r="1115">
          <cell r="C1115" t="e">
            <v>#N/A</v>
          </cell>
          <cell r="D1115" t="e">
            <v>#N/A</v>
          </cell>
          <cell r="E1115" t="e">
            <v>#N/A</v>
          </cell>
        </row>
        <row r="1116">
          <cell r="C1116" t="e">
            <v>#N/A</v>
          </cell>
          <cell r="D1116" t="e">
            <v>#N/A</v>
          </cell>
          <cell r="E1116" t="e">
            <v>#N/A</v>
          </cell>
        </row>
        <row r="1117">
          <cell r="C1117" t="e">
            <v>#N/A</v>
          </cell>
          <cell r="D1117" t="e">
            <v>#N/A</v>
          </cell>
          <cell r="E1117" t="e">
            <v>#N/A</v>
          </cell>
        </row>
        <row r="1118">
          <cell r="C1118" t="e">
            <v>#N/A</v>
          </cell>
          <cell r="D1118" t="e">
            <v>#N/A</v>
          </cell>
          <cell r="E1118" t="e">
            <v>#N/A</v>
          </cell>
        </row>
        <row r="1119">
          <cell r="C1119" t="e">
            <v>#N/A</v>
          </cell>
          <cell r="D1119" t="e">
            <v>#N/A</v>
          </cell>
          <cell r="E1119" t="e">
            <v>#N/A</v>
          </cell>
        </row>
        <row r="1120">
          <cell r="C1120" t="e">
            <v>#N/A</v>
          </cell>
          <cell r="D1120" t="e">
            <v>#N/A</v>
          </cell>
          <cell r="E1120" t="e">
            <v>#N/A</v>
          </cell>
        </row>
        <row r="1121">
          <cell r="C1121" t="e">
            <v>#N/A</v>
          </cell>
          <cell r="D1121" t="e">
            <v>#N/A</v>
          </cell>
          <cell r="E1121" t="e">
            <v>#N/A</v>
          </cell>
        </row>
        <row r="1122">
          <cell r="C1122" t="e">
            <v>#N/A</v>
          </cell>
          <cell r="D1122" t="e">
            <v>#N/A</v>
          </cell>
          <cell r="E1122" t="e">
            <v>#N/A</v>
          </cell>
        </row>
        <row r="1123">
          <cell r="C1123" t="e">
            <v>#N/A</v>
          </cell>
          <cell r="D1123" t="e">
            <v>#N/A</v>
          </cell>
          <cell r="E1123" t="e">
            <v>#N/A</v>
          </cell>
        </row>
        <row r="1124">
          <cell r="C1124" t="e">
            <v>#N/A</v>
          </cell>
          <cell r="D1124" t="e">
            <v>#N/A</v>
          </cell>
          <cell r="E1124" t="e">
            <v>#N/A</v>
          </cell>
        </row>
        <row r="1125">
          <cell r="C1125" t="e">
            <v>#N/A</v>
          </cell>
          <cell r="D1125" t="e">
            <v>#N/A</v>
          </cell>
          <cell r="E1125" t="e">
            <v>#N/A</v>
          </cell>
        </row>
        <row r="1126">
          <cell r="C1126" t="e">
            <v>#N/A</v>
          </cell>
          <cell r="D1126" t="e">
            <v>#N/A</v>
          </cell>
          <cell r="E1126" t="e">
            <v>#N/A</v>
          </cell>
        </row>
        <row r="1127">
          <cell r="C1127" t="e">
            <v>#N/A</v>
          </cell>
          <cell r="D1127" t="e">
            <v>#N/A</v>
          </cell>
          <cell r="E1127" t="e">
            <v>#N/A</v>
          </cell>
        </row>
        <row r="1128">
          <cell r="C1128" t="e">
            <v>#N/A</v>
          </cell>
          <cell r="D1128" t="e">
            <v>#N/A</v>
          </cell>
          <cell r="E1128" t="e">
            <v>#N/A</v>
          </cell>
        </row>
        <row r="1129">
          <cell r="C1129" t="e">
            <v>#N/A</v>
          </cell>
          <cell r="D1129" t="e">
            <v>#N/A</v>
          </cell>
          <cell r="E1129" t="e">
            <v>#N/A</v>
          </cell>
        </row>
        <row r="1130">
          <cell r="C1130" t="e">
            <v>#N/A</v>
          </cell>
          <cell r="D1130" t="e">
            <v>#N/A</v>
          </cell>
          <cell r="E1130" t="e">
            <v>#N/A</v>
          </cell>
        </row>
        <row r="1131">
          <cell r="C1131" t="e">
            <v>#N/A</v>
          </cell>
          <cell r="D1131" t="e">
            <v>#N/A</v>
          </cell>
          <cell r="E1131" t="e">
            <v>#N/A</v>
          </cell>
        </row>
        <row r="1132">
          <cell r="C1132" t="e">
            <v>#N/A</v>
          </cell>
          <cell r="D1132" t="e">
            <v>#N/A</v>
          </cell>
          <cell r="E1132" t="e">
            <v>#N/A</v>
          </cell>
        </row>
        <row r="1133">
          <cell r="C1133" t="e">
            <v>#N/A</v>
          </cell>
          <cell r="D1133" t="e">
            <v>#N/A</v>
          </cell>
          <cell r="E1133" t="e">
            <v>#N/A</v>
          </cell>
        </row>
        <row r="1134">
          <cell r="C1134" t="e">
            <v>#N/A</v>
          </cell>
          <cell r="D1134" t="e">
            <v>#N/A</v>
          </cell>
          <cell r="E1134" t="e">
            <v>#N/A</v>
          </cell>
        </row>
        <row r="1135">
          <cell r="C1135" t="e">
            <v>#N/A</v>
          </cell>
          <cell r="D1135" t="e">
            <v>#N/A</v>
          </cell>
          <cell r="E1135" t="e">
            <v>#N/A</v>
          </cell>
        </row>
        <row r="1136">
          <cell r="C1136" t="e">
            <v>#N/A</v>
          </cell>
          <cell r="D1136" t="e">
            <v>#N/A</v>
          </cell>
          <cell r="E1136" t="e">
            <v>#N/A</v>
          </cell>
        </row>
        <row r="1137">
          <cell r="C1137" t="e">
            <v>#N/A</v>
          </cell>
          <cell r="D1137" t="e">
            <v>#N/A</v>
          </cell>
          <cell r="E1137" t="e">
            <v>#N/A</v>
          </cell>
        </row>
        <row r="1138">
          <cell r="C1138" t="e">
            <v>#N/A</v>
          </cell>
          <cell r="D1138" t="e">
            <v>#N/A</v>
          </cell>
          <cell r="E1138" t="e">
            <v>#N/A</v>
          </cell>
        </row>
        <row r="1139">
          <cell r="C1139" t="e">
            <v>#N/A</v>
          </cell>
          <cell r="D1139" t="e">
            <v>#N/A</v>
          </cell>
          <cell r="E1139" t="e">
            <v>#N/A</v>
          </cell>
        </row>
        <row r="1140">
          <cell r="C1140" t="e">
            <v>#N/A</v>
          </cell>
          <cell r="D1140" t="e">
            <v>#N/A</v>
          </cell>
          <cell r="E1140" t="e">
            <v>#N/A</v>
          </cell>
        </row>
        <row r="1141">
          <cell r="C1141" t="e">
            <v>#N/A</v>
          </cell>
          <cell r="D1141" t="e">
            <v>#N/A</v>
          </cell>
          <cell r="E1141" t="e">
            <v>#N/A</v>
          </cell>
        </row>
        <row r="1142">
          <cell r="C1142" t="e">
            <v>#N/A</v>
          </cell>
          <cell r="D1142" t="e">
            <v>#N/A</v>
          </cell>
          <cell r="E1142" t="e">
            <v>#N/A</v>
          </cell>
        </row>
        <row r="1143">
          <cell r="C1143" t="e">
            <v>#N/A</v>
          </cell>
          <cell r="D1143" t="e">
            <v>#N/A</v>
          </cell>
          <cell r="E1143" t="e">
            <v>#N/A</v>
          </cell>
        </row>
        <row r="1144">
          <cell r="C1144" t="e">
            <v>#N/A</v>
          </cell>
          <cell r="D1144" t="e">
            <v>#N/A</v>
          </cell>
          <cell r="E1144" t="e">
            <v>#N/A</v>
          </cell>
        </row>
        <row r="1145">
          <cell r="C1145" t="e">
            <v>#N/A</v>
          </cell>
          <cell r="D1145" t="e">
            <v>#N/A</v>
          </cell>
          <cell r="E1145" t="e">
            <v>#N/A</v>
          </cell>
        </row>
        <row r="1146">
          <cell r="C1146" t="e">
            <v>#N/A</v>
          </cell>
          <cell r="D1146" t="e">
            <v>#N/A</v>
          </cell>
          <cell r="E1146" t="e">
            <v>#N/A</v>
          </cell>
        </row>
        <row r="1147">
          <cell r="C1147" t="e">
            <v>#N/A</v>
          </cell>
          <cell r="D1147" t="e">
            <v>#N/A</v>
          </cell>
          <cell r="E1147" t="e">
            <v>#N/A</v>
          </cell>
        </row>
        <row r="1148">
          <cell r="C1148" t="e">
            <v>#N/A</v>
          </cell>
          <cell r="D1148" t="e">
            <v>#N/A</v>
          </cell>
          <cell r="E1148" t="e">
            <v>#N/A</v>
          </cell>
        </row>
        <row r="1149">
          <cell r="C1149" t="e">
            <v>#N/A</v>
          </cell>
          <cell r="D1149" t="e">
            <v>#N/A</v>
          </cell>
          <cell r="E1149" t="e">
            <v>#N/A</v>
          </cell>
        </row>
        <row r="1150">
          <cell r="C1150" t="e">
            <v>#N/A</v>
          </cell>
          <cell r="D1150" t="e">
            <v>#N/A</v>
          </cell>
          <cell r="E1150" t="e">
            <v>#N/A</v>
          </cell>
        </row>
        <row r="1151">
          <cell r="C1151" t="e">
            <v>#N/A</v>
          </cell>
          <cell r="D1151" t="e">
            <v>#N/A</v>
          </cell>
          <cell r="E1151" t="e">
            <v>#N/A</v>
          </cell>
        </row>
        <row r="1152">
          <cell r="C1152" t="e">
            <v>#N/A</v>
          </cell>
          <cell r="D1152" t="e">
            <v>#N/A</v>
          </cell>
          <cell r="E1152" t="e">
            <v>#N/A</v>
          </cell>
        </row>
        <row r="1153">
          <cell r="C1153" t="e">
            <v>#N/A</v>
          </cell>
          <cell r="D1153" t="e">
            <v>#N/A</v>
          </cell>
          <cell r="E1153" t="e">
            <v>#N/A</v>
          </cell>
        </row>
        <row r="1154">
          <cell r="C1154" t="e">
            <v>#N/A</v>
          </cell>
          <cell r="D1154" t="e">
            <v>#N/A</v>
          </cell>
          <cell r="E1154" t="e">
            <v>#N/A</v>
          </cell>
        </row>
        <row r="1155">
          <cell r="C1155" t="e">
            <v>#N/A</v>
          </cell>
          <cell r="D1155" t="e">
            <v>#N/A</v>
          </cell>
          <cell r="E1155" t="e">
            <v>#N/A</v>
          </cell>
        </row>
        <row r="1156">
          <cell r="C1156" t="e">
            <v>#N/A</v>
          </cell>
          <cell r="D1156" t="e">
            <v>#N/A</v>
          </cell>
          <cell r="E1156" t="e">
            <v>#N/A</v>
          </cell>
        </row>
        <row r="1157">
          <cell r="C1157" t="e">
            <v>#N/A</v>
          </cell>
          <cell r="D1157" t="e">
            <v>#N/A</v>
          </cell>
          <cell r="E1157" t="e">
            <v>#N/A</v>
          </cell>
        </row>
        <row r="1158">
          <cell r="C1158" t="e">
            <v>#N/A</v>
          </cell>
          <cell r="D1158" t="e">
            <v>#N/A</v>
          </cell>
          <cell r="E1158" t="e">
            <v>#N/A</v>
          </cell>
        </row>
        <row r="1159">
          <cell r="C1159" t="e">
            <v>#N/A</v>
          </cell>
          <cell r="D1159" t="e">
            <v>#N/A</v>
          </cell>
          <cell r="E1159" t="e">
            <v>#N/A</v>
          </cell>
        </row>
        <row r="1160">
          <cell r="C1160" t="e">
            <v>#N/A</v>
          </cell>
          <cell r="D1160" t="e">
            <v>#N/A</v>
          </cell>
          <cell r="E1160" t="e">
            <v>#N/A</v>
          </cell>
        </row>
        <row r="1161">
          <cell r="C1161" t="e">
            <v>#N/A</v>
          </cell>
          <cell r="D1161" t="e">
            <v>#N/A</v>
          </cell>
          <cell r="E1161" t="e">
            <v>#N/A</v>
          </cell>
        </row>
        <row r="1162">
          <cell r="C1162" t="e">
            <v>#N/A</v>
          </cell>
          <cell r="D1162" t="e">
            <v>#N/A</v>
          </cell>
          <cell r="E1162" t="e">
            <v>#N/A</v>
          </cell>
        </row>
        <row r="1163">
          <cell r="C1163" t="e">
            <v>#N/A</v>
          </cell>
          <cell r="D1163" t="e">
            <v>#N/A</v>
          </cell>
          <cell r="E1163" t="e">
            <v>#N/A</v>
          </cell>
        </row>
        <row r="1164">
          <cell r="C1164" t="e">
            <v>#N/A</v>
          </cell>
          <cell r="D1164" t="e">
            <v>#N/A</v>
          </cell>
          <cell r="E1164" t="e">
            <v>#N/A</v>
          </cell>
        </row>
        <row r="1165">
          <cell r="C1165" t="e">
            <v>#N/A</v>
          </cell>
          <cell r="D1165" t="e">
            <v>#N/A</v>
          </cell>
          <cell r="E1165" t="e">
            <v>#N/A</v>
          </cell>
        </row>
        <row r="1166">
          <cell r="C1166" t="e">
            <v>#N/A</v>
          </cell>
          <cell r="D1166" t="e">
            <v>#N/A</v>
          </cell>
          <cell r="E1166" t="e">
            <v>#N/A</v>
          </cell>
        </row>
        <row r="1167">
          <cell r="C1167" t="e">
            <v>#N/A</v>
          </cell>
          <cell r="D1167" t="e">
            <v>#N/A</v>
          </cell>
          <cell r="E1167" t="e">
            <v>#N/A</v>
          </cell>
        </row>
        <row r="1168">
          <cell r="C1168" t="e">
            <v>#N/A</v>
          </cell>
          <cell r="D1168" t="e">
            <v>#N/A</v>
          </cell>
          <cell r="E1168" t="e">
            <v>#N/A</v>
          </cell>
        </row>
        <row r="1169">
          <cell r="C1169" t="e">
            <v>#N/A</v>
          </cell>
          <cell r="D1169" t="e">
            <v>#N/A</v>
          </cell>
          <cell r="E1169" t="e">
            <v>#N/A</v>
          </cell>
        </row>
        <row r="1170">
          <cell r="C1170" t="e">
            <v>#N/A</v>
          </cell>
          <cell r="D1170" t="e">
            <v>#N/A</v>
          </cell>
          <cell r="E1170" t="e">
            <v>#N/A</v>
          </cell>
        </row>
        <row r="1171">
          <cell r="C1171" t="e">
            <v>#N/A</v>
          </cell>
          <cell r="D1171" t="e">
            <v>#N/A</v>
          </cell>
          <cell r="E1171" t="e">
            <v>#N/A</v>
          </cell>
        </row>
        <row r="1172">
          <cell r="C1172" t="e">
            <v>#N/A</v>
          </cell>
          <cell r="D1172" t="e">
            <v>#N/A</v>
          </cell>
          <cell r="E1172" t="e">
            <v>#N/A</v>
          </cell>
        </row>
        <row r="1173">
          <cell r="C1173" t="e">
            <v>#N/A</v>
          </cell>
          <cell r="D1173" t="e">
            <v>#N/A</v>
          </cell>
          <cell r="E1173" t="e">
            <v>#N/A</v>
          </cell>
        </row>
        <row r="1174">
          <cell r="C1174" t="e">
            <v>#N/A</v>
          </cell>
          <cell r="D1174" t="e">
            <v>#N/A</v>
          </cell>
          <cell r="E1174" t="e">
            <v>#N/A</v>
          </cell>
        </row>
        <row r="1175">
          <cell r="C1175" t="e">
            <v>#N/A</v>
          </cell>
          <cell r="D1175" t="e">
            <v>#N/A</v>
          </cell>
          <cell r="E1175" t="e">
            <v>#N/A</v>
          </cell>
        </row>
        <row r="1176">
          <cell r="C1176" t="e">
            <v>#N/A</v>
          </cell>
          <cell r="D1176" t="e">
            <v>#N/A</v>
          </cell>
          <cell r="E1176" t="e">
            <v>#N/A</v>
          </cell>
        </row>
        <row r="1177">
          <cell r="C1177" t="e">
            <v>#N/A</v>
          </cell>
          <cell r="D1177" t="e">
            <v>#N/A</v>
          </cell>
          <cell r="E1177" t="e">
            <v>#N/A</v>
          </cell>
        </row>
        <row r="1178">
          <cell r="C1178" t="e">
            <v>#N/A</v>
          </cell>
          <cell r="D1178" t="e">
            <v>#N/A</v>
          </cell>
          <cell r="E1178" t="e">
            <v>#N/A</v>
          </cell>
        </row>
        <row r="1179">
          <cell r="C1179" t="e">
            <v>#N/A</v>
          </cell>
          <cell r="D1179" t="e">
            <v>#N/A</v>
          </cell>
          <cell r="E1179" t="e">
            <v>#N/A</v>
          </cell>
        </row>
        <row r="1180">
          <cell r="C1180" t="e">
            <v>#N/A</v>
          </cell>
          <cell r="D1180" t="e">
            <v>#N/A</v>
          </cell>
          <cell r="E1180" t="e">
            <v>#N/A</v>
          </cell>
        </row>
        <row r="1181">
          <cell r="C1181" t="e">
            <v>#N/A</v>
          </cell>
          <cell r="D1181" t="e">
            <v>#N/A</v>
          </cell>
          <cell r="E1181" t="e">
            <v>#N/A</v>
          </cell>
        </row>
        <row r="1182">
          <cell r="C1182" t="e">
            <v>#N/A</v>
          </cell>
          <cell r="D1182" t="e">
            <v>#N/A</v>
          </cell>
          <cell r="E1182" t="e">
            <v>#N/A</v>
          </cell>
        </row>
        <row r="1183">
          <cell r="C1183" t="e">
            <v>#N/A</v>
          </cell>
          <cell r="D1183" t="e">
            <v>#N/A</v>
          </cell>
          <cell r="E1183" t="e">
            <v>#N/A</v>
          </cell>
        </row>
        <row r="1184">
          <cell r="C1184" t="e">
            <v>#N/A</v>
          </cell>
          <cell r="D1184" t="e">
            <v>#N/A</v>
          </cell>
          <cell r="E1184" t="e">
            <v>#N/A</v>
          </cell>
        </row>
        <row r="1185">
          <cell r="C1185" t="e">
            <v>#N/A</v>
          </cell>
          <cell r="D1185" t="e">
            <v>#N/A</v>
          </cell>
          <cell r="E1185" t="e">
            <v>#N/A</v>
          </cell>
        </row>
        <row r="1186">
          <cell r="C1186" t="e">
            <v>#N/A</v>
          </cell>
          <cell r="D1186" t="e">
            <v>#N/A</v>
          </cell>
          <cell r="E1186" t="e">
            <v>#N/A</v>
          </cell>
        </row>
        <row r="1187">
          <cell r="C1187" t="e">
            <v>#N/A</v>
          </cell>
          <cell r="D1187" t="e">
            <v>#N/A</v>
          </cell>
          <cell r="E1187" t="e">
            <v>#N/A</v>
          </cell>
        </row>
        <row r="1188">
          <cell r="C1188" t="e">
            <v>#N/A</v>
          </cell>
          <cell r="D1188" t="e">
            <v>#N/A</v>
          </cell>
          <cell r="E1188" t="e">
            <v>#N/A</v>
          </cell>
        </row>
        <row r="1189">
          <cell r="C1189" t="e">
            <v>#N/A</v>
          </cell>
          <cell r="D1189" t="e">
            <v>#N/A</v>
          </cell>
          <cell r="E1189" t="e">
            <v>#N/A</v>
          </cell>
        </row>
        <row r="1190">
          <cell r="C1190" t="e">
            <v>#N/A</v>
          </cell>
          <cell r="D1190" t="e">
            <v>#N/A</v>
          </cell>
          <cell r="E1190" t="e">
            <v>#N/A</v>
          </cell>
        </row>
        <row r="1191">
          <cell r="C1191" t="e">
            <v>#N/A</v>
          </cell>
          <cell r="D1191" t="e">
            <v>#N/A</v>
          </cell>
          <cell r="E1191" t="e">
            <v>#N/A</v>
          </cell>
        </row>
        <row r="1192">
          <cell r="C1192" t="e">
            <v>#N/A</v>
          </cell>
          <cell r="D1192" t="e">
            <v>#N/A</v>
          </cell>
          <cell r="E1192" t="e">
            <v>#N/A</v>
          </cell>
        </row>
        <row r="1193">
          <cell r="C1193" t="e">
            <v>#N/A</v>
          </cell>
          <cell r="D1193" t="e">
            <v>#N/A</v>
          </cell>
          <cell r="E1193" t="e">
            <v>#N/A</v>
          </cell>
        </row>
        <row r="1194">
          <cell r="C1194" t="e">
            <v>#N/A</v>
          </cell>
          <cell r="D1194" t="e">
            <v>#N/A</v>
          </cell>
          <cell r="E1194" t="e">
            <v>#N/A</v>
          </cell>
        </row>
        <row r="1195">
          <cell r="C1195" t="e">
            <v>#N/A</v>
          </cell>
          <cell r="D1195" t="e">
            <v>#N/A</v>
          </cell>
          <cell r="E1195" t="e">
            <v>#N/A</v>
          </cell>
        </row>
        <row r="1196">
          <cell r="C1196" t="e">
            <v>#N/A</v>
          </cell>
          <cell r="D1196" t="e">
            <v>#N/A</v>
          </cell>
          <cell r="E1196" t="e">
            <v>#N/A</v>
          </cell>
        </row>
        <row r="1197">
          <cell r="C1197" t="e">
            <v>#N/A</v>
          </cell>
          <cell r="D1197" t="e">
            <v>#N/A</v>
          </cell>
          <cell r="E1197" t="e">
            <v>#N/A</v>
          </cell>
        </row>
        <row r="1198">
          <cell r="C1198" t="e">
            <v>#N/A</v>
          </cell>
          <cell r="D1198" t="e">
            <v>#N/A</v>
          </cell>
          <cell r="E1198" t="e">
            <v>#N/A</v>
          </cell>
        </row>
        <row r="1199">
          <cell r="C1199" t="e">
            <v>#N/A</v>
          </cell>
          <cell r="D1199" t="e">
            <v>#N/A</v>
          </cell>
          <cell r="E1199" t="e">
            <v>#N/A</v>
          </cell>
        </row>
        <row r="1200">
          <cell r="C1200" t="e">
            <v>#N/A</v>
          </cell>
          <cell r="D1200" t="e">
            <v>#N/A</v>
          </cell>
          <cell r="E1200" t="e">
            <v>#N/A</v>
          </cell>
        </row>
        <row r="1201">
          <cell r="C1201" t="e">
            <v>#N/A</v>
          </cell>
          <cell r="D1201" t="e">
            <v>#N/A</v>
          </cell>
          <cell r="E1201" t="e">
            <v>#N/A</v>
          </cell>
        </row>
        <row r="1202">
          <cell r="C1202" t="e">
            <v>#N/A</v>
          </cell>
          <cell r="D1202" t="e">
            <v>#N/A</v>
          </cell>
          <cell r="E1202" t="e">
            <v>#N/A</v>
          </cell>
        </row>
        <row r="1203">
          <cell r="C1203" t="e">
            <v>#N/A</v>
          </cell>
          <cell r="D1203" t="e">
            <v>#N/A</v>
          </cell>
          <cell r="E1203" t="e">
            <v>#N/A</v>
          </cell>
        </row>
        <row r="1204">
          <cell r="C1204" t="e">
            <v>#N/A</v>
          </cell>
          <cell r="D1204" t="e">
            <v>#N/A</v>
          </cell>
          <cell r="E1204" t="e">
            <v>#N/A</v>
          </cell>
        </row>
        <row r="1205">
          <cell r="C1205" t="e">
            <v>#N/A</v>
          </cell>
          <cell r="D1205" t="e">
            <v>#N/A</v>
          </cell>
          <cell r="E1205" t="e">
            <v>#N/A</v>
          </cell>
        </row>
        <row r="1206">
          <cell r="C1206" t="e">
            <v>#N/A</v>
          </cell>
          <cell r="D1206" t="e">
            <v>#N/A</v>
          </cell>
          <cell r="E1206" t="e">
            <v>#N/A</v>
          </cell>
        </row>
        <row r="1207">
          <cell r="C1207" t="e">
            <v>#N/A</v>
          </cell>
          <cell r="D1207" t="e">
            <v>#N/A</v>
          </cell>
          <cell r="E1207" t="e">
            <v>#N/A</v>
          </cell>
        </row>
        <row r="1208">
          <cell r="C1208" t="e">
            <v>#N/A</v>
          </cell>
          <cell r="D1208" t="e">
            <v>#N/A</v>
          </cell>
          <cell r="E1208" t="e">
            <v>#N/A</v>
          </cell>
        </row>
        <row r="1209">
          <cell r="C1209" t="e">
            <v>#N/A</v>
          </cell>
          <cell r="D1209" t="e">
            <v>#N/A</v>
          </cell>
          <cell r="E1209" t="e">
            <v>#N/A</v>
          </cell>
        </row>
        <row r="1210">
          <cell r="C1210" t="e">
            <v>#N/A</v>
          </cell>
          <cell r="D1210" t="e">
            <v>#N/A</v>
          </cell>
          <cell r="E1210" t="e">
            <v>#N/A</v>
          </cell>
        </row>
        <row r="1211">
          <cell r="C1211" t="e">
            <v>#N/A</v>
          </cell>
          <cell r="D1211" t="e">
            <v>#N/A</v>
          </cell>
          <cell r="E1211" t="e">
            <v>#N/A</v>
          </cell>
        </row>
        <row r="1212">
          <cell r="C1212" t="e">
            <v>#N/A</v>
          </cell>
          <cell r="D1212" t="e">
            <v>#N/A</v>
          </cell>
          <cell r="E1212" t="e">
            <v>#N/A</v>
          </cell>
        </row>
        <row r="1213">
          <cell r="C1213" t="e">
            <v>#N/A</v>
          </cell>
          <cell r="D1213" t="e">
            <v>#N/A</v>
          </cell>
          <cell r="E1213" t="e">
            <v>#N/A</v>
          </cell>
        </row>
        <row r="1214">
          <cell r="C1214" t="e">
            <v>#N/A</v>
          </cell>
          <cell r="D1214" t="e">
            <v>#N/A</v>
          </cell>
          <cell r="E1214" t="e">
            <v>#N/A</v>
          </cell>
        </row>
        <row r="1215">
          <cell r="C1215" t="e">
            <v>#N/A</v>
          </cell>
          <cell r="D1215" t="e">
            <v>#N/A</v>
          </cell>
          <cell r="E1215" t="e">
            <v>#N/A</v>
          </cell>
        </row>
        <row r="1216">
          <cell r="C1216" t="e">
            <v>#N/A</v>
          </cell>
          <cell r="D1216" t="e">
            <v>#N/A</v>
          </cell>
          <cell r="E1216" t="e">
            <v>#N/A</v>
          </cell>
        </row>
        <row r="1217">
          <cell r="C1217" t="e">
            <v>#N/A</v>
          </cell>
          <cell r="D1217" t="e">
            <v>#N/A</v>
          </cell>
          <cell r="E1217" t="e">
            <v>#N/A</v>
          </cell>
        </row>
        <row r="1218">
          <cell r="C1218" t="e">
            <v>#N/A</v>
          </cell>
          <cell r="D1218" t="e">
            <v>#N/A</v>
          </cell>
          <cell r="E1218" t="e">
            <v>#N/A</v>
          </cell>
        </row>
        <row r="1219">
          <cell r="C1219" t="e">
            <v>#N/A</v>
          </cell>
          <cell r="D1219" t="e">
            <v>#N/A</v>
          </cell>
          <cell r="E1219" t="e">
            <v>#N/A</v>
          </cell>
        </row>
        <row r="1220">
          <cell r="C1220" t="e">
            <v>#N/A</v>
          </cell>
          <cell r="D1220" t="e">
            <v>#N/A</v>
          </cell>
          <cell r="E1220" t="e">
            <v>#N/A</v>
          </cell>
        </row>
        <row r="1221">
          <cell r="C1221" t="e">
            <v>#N/A</v>
          </cell>
          <cell r="D1221" t="e">
            <v>#N/A</v>
          </cell>
          <cell r="E1221" t="e">
            <v>#N/A</v>
          </cell>
        </row>
        <row r="1222">
          <cell r="C1222" t="e">
            <v>#N/A</v>
          </cell>
          <cell r="D1222" t="e">
            <v>#N/A</v>
          </cell>
          <cell r="E1222" t="e">
            <v>#N/A</v>
          </cell>
        </row>
        <row r="1223">
          <cell r="C1223" t="e">
            <v>#N/A</v>
          </cell>
          <cell r="D1223" t="e">
            <v>#N/A</v>
          </cell>
          <cell r="E1223" t="e">
            <v>#N/A</v>
          </cell>
        </row>
        <row r="1224">
          <cell r="C1224" t="e">
            <v>#N/A</v>
          </cell>
          <cell r="D1224" t="e">
            <v>#N/A</v>
          </cell>
          <cell r="E1224" t="e">
            <v>#N/A</v>
          </cell>
        </row>
        <row r="1225">
          <cell r="C1225" t="e">
            <v>#N/A</v>
          </cell>
          <cell r="D1225" t="e">
            <v>#N/A</v>
          </cell>
          <cell r="E1225" t="e">
            <v>#N/A</v>
          </cell>
        </row>
        <row r="1226">
          <cell r="C1226" t="e">
            <v>#N/A</v>
          </cell>
          <cell r="D1226" t="e">
            <v>#N/A</v>
          </cell>
          <cell r="E1226" t="e">
            <v>#N/A</v>
          </cell>
        </row>
        <row r="1227">
          <cell r="C1227" t="e">
            <v>#N/A</v>
          </cell>
          <cell r="D1227" t="e">
            <v>#N/A</v>
          </cell>
          <cell r="E1227" t="e">
            <v>#N/A</v>
          </cell>
        </row>
        <row r="1228">
          <cell r="C1228" t="e">
            <v>#N/A</v>
          </cell>
          <cell r="D1228" t="e">
            <v>#N/A</v>
          </cell>
          <cell r="E1228" t="e">
            <v>#N/A</v>
          </cell>
        </row>
        <row r="1229">
          <cell r="C1229" t="e">
            <v>#N/A</v>
          </cell>
          <cell r="D1229" t="e">
            <v>#N/A</v>
          </cell>
          <cell r="E1229" t="e">
            <v>#N/A</v>
          </cell>
        </row>
        <row r="1230">
          <cell r="C1230" t="e">
            <v>#N/A</v>
          </cell>
          <cell r="D1230" t="e">
            <v>#N/A</v>
          </cell>
          <cell r="E1230" t="e">
            <v>#N/A</v>
          </cell>
        </row>
        <row r="1231">
          <cell r="C1231" t="e">
            <v>#N/A</v>
          </cell>
          <cell r="D1231" t="e">
            <v>#N/A</v>
          </cell>
          <cell r="E1231" t="e">
            <v>#N/A</v>
          </cell>
        </row>
        <row r="1232">
          <cell r="C1232" t="e">
            <v>#N/A</v>
          </cell>
          <cell r="D1232" t="e">
            <v>#N/A</v>
          </cell>
          <cell r="E1232" t="e">
            <v>#N/A</v>
          </cell>
        </row>
        <row r="1233">
          <cell r="C1233" t="e">
            <v>#N/A</v>
          </cell>
          <cell r="D1233" t="e">
            <v>#N/A</v>
          </cell>
          <cell r="E1233" t="e">
            <v>#N/A</v>
          </cell>
        </row>
        <row r="1234">
          <cell r="C1234" t="e">
            <v>#N/A</v>
          </cell>
          <cell r="D1234" t="e">
            <v>#N/A</v>
          </cell>
          <cell r="E1234" t="e">
            <v>#N/A</v>
          </cell>
        </row>
        <row r="1235">
          <cell r="C1235" t="e">
            <v>#N/A</v>
          </cell>
          <cell r="D1235" t="e">
            <v>#N/A</v>
          </cell>
          <cell r="E1235" t="e">
            <v>#N/A</v>
          </cell>
        </row>
        <row r="1236">
          <cell r="C1236" t="e">
            <v>#N/A</v>
          </cell>
          <cell r="D1236" t="e">
            <v>#N/A</v>
          </cell>
          <cell r="E1236" t="e">
            <v>#N/A</v>
          </cell>
        </row>
        <row r="1237">
          <cell r="C1237" t="e">
            <v>#N/A</v>
          </cell>
          <cell r="D1237" t="e">
            <v>#N/A</v>
          </cell>
          <cell r="E1237" t="e">
            <v>#N/A</v>
          </cell>
        </row>
        <row r="1238">
          <cell r="C1238" t="e">
            <v>#N/A</v>
          </cell>
          <cell r="D1238" t="e">
            <v>#N/A</v>
          </cell>
          <cell r="E1238" t="e">
            <v>#N/A</v>
          </cell>
        </row>
        <row r="1239">
          <cell r="C1239" t="e">
            <v>#N/A</v>
          </cell>
          <cell r="D1239" t="e">
            <v>#N/A</v>
          </cell>
          <cell r="E1239" t="e">
            <v>#N/A</v>
          </cell>
        </row>
        <row r="1240">
          <cell r="C1240" t="e">
            <v>#N/A</v>
          </cell>
          <cell r="D1240" t="e">
            <v>#N/A</v>
          </cell>
          <cell r="E1240" t="e">
            <v>#N/A</v>
          </cell>
        </row>
        <row r="1241">
          <cell r="C1241" t="e">
            <v>#N/A</v>
          </cell>
          <cell r="D1241" t="e">
            <v>#N/A</v>
          </cell>
          <cell r="E1241" t="e">
            <v>#N/A</v>
          </cell>
        </row>
        <row r="1242">
          <cell r="C1242" t="e">
            <v>#N/A</v>
          </cell>
          <cell r="D1242" t="e">
            <v>#N/A</v>
          </cell>
          <cell r="E1242" t="e">
            <v>#N/A</v>
          </cell>
        </row>
        <row r="1243">
          <cell r="C1243" t="e">
            <v>#N/A</v>
          </cell>
          <cell r="D1243" t="e">
            <v>#N/A</v>
          </cell>
          <cell r="E1243" t="e">
            <v>#N/A</v>
          </cell>
        </row>
        <row r="1244">
          <cell r="C1244" t="e">
            <v>#N/A</v>
          </cell>
          <cell r="D1244" t="e">
            <v>#N/A</v>
          </cell>
          <cell r="E1244" t="e">
            <v>#N/A</v>
          </cell>
        </row>
        <row r="1245">
          <cell r="C1245" t="e">
            <v>#N/A</v>
          </cell>
          <cell r="D1245" t="e">
            <v>#N/A</v>
          </cell>
          <cell r="E1245" t="e">
            <v>#N/A</v>
          </cell>
        </row>
        <row r="1246">
          <cell r="C1246" t="e">
            <v>#N/A</v>
          </cell>
          <cell r="D1246" t="e">
            <v>#N/A</v>
          </cell>
          <cell r="E1246" t="e">
            <v>#N/A</v>
          </cell>
        </row>
        <row r="1247">
          <cell r="C1247" t="e">
            <v>#N/A</v>
          </cell>
          <cell r="D1247" t="e">
            <v>#N/A</v>
          </cell>
          <cell r="E1247" t="e">
            <v>#N/A</v>
          </cell>
        </row>
        <row r="1248">
          <cell r="C1248" t="e">
            <v>#N/A</v>
          </cell>
          <cell r="D1248" t="e">
            <v>#N/A</v>
          </cell>
          <cell r="E1248" t="e">
            <v>#N/A</v>
          </cell>
        </row>
        <row r="1249">
          <cell r="C1249" t="e">
            <v>#N/A</v>
          </cell>
          <cell r="D1249" t="e">
            <v>#N/A</v>
          </cell>
          <cell r="E1249" t="e">
            <v>#N/A</v>
          </cell>
        </row>
        <row r="1250">
          <cell r="C1250" t="e">
            <v>#N/A</v>
          </cell>
          <cell r="D1250" t="e">
            <v>#N/A</v>
          </cell>
          <cell r="E1250" t="e">
            <v>#N/A</v>
          </cell>
        </row>
        <row r="1251">
          <cell r="C1251" t="e">
            <v>#N/A</v>
          </cell>
          <cell r="D1251" t="e">
            <v>#N/A</v>
          </cell>
          <cell r="E1251" t="e">
            <v>#N/A</v>
          </cell>
        </row>
        <row r="1252">
          <cell r="C1252" t="e">
            <v>#N/A</v>
          </cell>
          <cell r="D1252" t="e">
            <v>#N/A</v>
          </cell>
          <cell r="E1252" t="e">
            <v>#N/A</v>
          </cell>
        </row>
        <row r="1253">
          <cell r="C1253" t="e">
            <v>#N/A</v>
          </cell>
          <cell r="D1253" t="e">
            <v>#N/A</v>
          </cell>
          <cell r="E1253" t="e">
            <v>#N/A</v>
          </cell>
        </row>
        <row r="1254">
          <cell r="C1254" t="e">
            <v>#N/A</v>
          </cell>
          <cell r="D1254" t="e">
            <v>#N/A</v>
          </cell>
          <cell r="E1254" t="e">
            <v>#N/A</v>
          </cell>
        </row>
        <row r="1255">
          <cell r="C1255" t="e">
            <v>#N/A</v>
          </cell>
          <cell r="D1255" t="e">
            <v>#N/A</v>
          </cell>
          <cell r="E1255" t="e">
            <v>#N/A</v>
          </cell>
        </row>
        <row r="1256">
          <cell r="C1256" t="e">
            <v>#N/A</v>
          </cell>
          <cell r="D1256" t="e">
            <v>#N/A</v>
          </cell>
          <cell r="E1256" t="e">
            <v>#N/A</v>
          </cell>
        </row>
        <row r="1257">
          <cell r="C1257" t="e">
            <v>#N/A</v>
          </cell>
          <cell r="D1257" t="e">
            <v>#N/A</v>
          </cell>
          <cell r="E1257" t="e">
            <v>#N/A</v>
          </cell>
        </row>
        <row r="1258">
          <cell r="C1258" t="e">
            <v>#N/A</v>
          </cell>
          <cell r="D1258" t="e">
            <v>#N/A</v>
          </cell>
          <cell r="E1258" t="e">
            <v>#N/A</v>
          </cell>
        </row>
        <row r="1259">
          <cell r="C1259" t="e">
            <v>#N/A</v>
          </cell>
          <cell r="D1259" t="e">
            <v>#N/A</v>
          </cell>
          <cell r="E1259" t="e">
            <v>#N/A</v>
          </cell>
        </row>
        <row r="1260">
          <cell r="C1260" t="e">
            <v>#N/A</v>
          </cell>
          <cell r="D1260" t="e">
            <v>#N/A</v>
          </cell>
          <cell r="E1260" t="e">
            <v>#N/A</v>
          </cell>
        </row>
        <row r="1261">
          <cell r="C1261" t="e">
            <v>#N/A</v>
          </cell>
          <cell r="D1261" t="e">
            <v>#N/A</v>
          </cell>
          <cell r="E1261" t="e">
            <v>#N/A</v>
          </cell>
        </row>
        <row r="1262">
          <cell r="C1262" t="e">
            <v>#N/A</v>
          </cell>
          <cell r="D1262" t="e">
            <v>#N/A</v>
          </cell>
          <cell r="E1262" t="e">
            <v>#N/A</v>
          </cell>
        </row>
        <row r="1263">
          <cell r="C1263" t="e">
            <v>#N/A</v>
          </cell>
          <cell r="D1263" t="e">
            <v>#N/A</v>
          </cell>
          <cell r="E1263" t="e">
            <v>#N/A</v>
          </cell>
        </row>
        <row r="1264">
          <cell r="C1264" t="e">
            <v>#N/A</v>
          </cell>
          <cell r="D1264" t="e">
            <v>#N/A</v>
          </cell>
          <cell r="E1264" t="e">
            <v>#N/A</v>
          </cell>
        </row>
        <row r="1265">
          <cell r="C1265" t="e">
            <v>#N/A</v>
          </cell>
          <cell r="D1265" t="e">
            <v>#N/A</v>
          </cell>
          <cell r="E1265" t="e">
            <v>#N/A</v>
          </cell>
        </row>
        <row r="1266">
          <cell r="C1266" t="e">
            <v>#N/A</v>
          </cell>
          <cell r="D1266" t="e">
            <v>#N/A</v>
          </cell>
          <cell r="E1266" t="e">
            <v>#N/A</v>
          </cell>
        </row>
        <row r="1267">
          <cell r="C1267" t="e">
            <v>#N/A</v>
          </cell>
          <cell r="D1267" t="e">
            <v>#N/A</v>
          </cell>
          <cell r="E1267" t="e">
            <v>#N/A</v>
          </cell>
        </row>
        <row r="1268">
          <cell r="C1268" t="e">
            <v>#N/A</v>
          </cell>
          <cell r="D1268" t="e">
            <v>#N/A</v>
          </cell>
          <cell r="E1268" t="e">
            <v>#N/A</v>
          </cell>
        </row>
        <row r="1269">
          <cell r="C1269" t="e">
            <v>#N/A</v>
          </cell>
          <cell r="D1269" t="e">
            <v>#N/A</v>
          </cell>
          <cell r="E1269" t="e">
            <v>#N/A</v>
          </cell>
        </row>
        <row r="1270">
          <cell r="C1270" t="e">
            <v>#N/A</v>
          </cell>
          <cell r="D1270" t="e">
            <v>#N/A</v>
          </cell>
          <cell r="E1270" t="e">
            <v>#N/A</v>
          </cell>
        </row>
        <row r="1271">
          <cell r="C1271" t="e">
            <v>#N/A</v>
          </cell>
          <cell r="D1271" t="e">
            <v>#N/A</v>
          </cell>
          <cell r="E1271" t="e">
            <v>#N/A</v>
          </cell>
        </row>
        <row r="1272">
          <cell r="C1272" t="e">
            <v>#N/A</v>
          </cell>
          <cell r="D1272" t="e">
            <v>#N/A</v>
          </cell>
          <cell r="E1272" t="e">
            <v>#N/A</v>
          </cell>
        </row>
        <row r="1273">
          <cell r="C1273" t="e">
            <v>#N/A</v>
          </cell>
          <cell r="D1273" t="e">
            <v>#N/A</v>
          </cell>
          <cell r="E1273" t="e">
            <v>#N/A</v>
          </cell>
        </row>
        <row r="1274">
          <cell r="C1274" t="e">
            <v>#N/A</v>
          </cell>
          <cell r="D1274" t="e">
            <v>#N/A</v>
          </cell>
          <cell r="E1274" t="e">
            <v>#N/A</v>
          </cell>
        </row>
        <row r="1275">
          <cell r="C1275" t="e">
            <v>#N/A</v>
          </cell>
          <cell r="D1275" t="e">
            <v>#N/A</v>
          </cell>
          <cell r="E1275" t="e">
            <v>#N/A</v>
          </cell>
        </row>
        <row r="1276">
          <cell r="C1276" t="e">
            <v>#N/A</v>
          </cell>
          <cell r="D1276" t="e">
            <v>#N/A</v>
          </cell>
          <cell r="E1276" t="e">
            <v>#N/A</v>
          </cell>
        </row>
        <row r="1277">
          <cell r="C1277" t="e">
            <v>#N/A</v>
          </cell>
          <cell r="D1277" t="e">
            <v>#N/A</v>
          </cell>
          <cell r="E1277" t="e">
            <v>#N/A</v>
          </cell>
        </row>
        <row r="1278">
          <cell r="C1278" t="e">
            <v>#N/A</v>
          </cell>
          <cell r="D1278" t="e">
            <v>#N/A</v>
          </cell>
          <cell r="E1278" t="e">
            <v>#N/A</v>
          </cell>
        </row>
        <row r="1279">
          <cell r="C1279" t="e">
            <v>#N/A</v>
          </cell>
          <cell r="D1279" t="e">
            <v>#N/A</v>
          </cell>
          <cell r="E1279" t="e">
            <v>#N/A</v>
          </cell>
        </row>
        <row r="1280">
          <cell r="C1280" t="e">
            <v>#N/A</v>
          </cell>
          <cell r="D1280" t="e">
            <v>#N/A</v>
          </cell>
          <cell r="E1280" t="e">
            <v>#N/A</v>
          </cell>
        </row>
        <row r="1281">
          <cell r="C1281" t="e">
            <v>#N/A</v>
          </cell>
          <cell r="D1281" t="e">
            <v>#N/A</v>
          </cell>
          <cell r="E1281" t="e">
            <v>#N/A</v>
          </cell>
        </row>
        <row r="1282">
          <cell r="C1282" t="e">
            <v>#N/A</v>
          </cell>
          <cell r="D1282" t="e">
            <v>#N/A</v>
          </cell>
          <cell r="E1282" t="e">
            <v>#N/A</v>
          </cell>
        </row>
        <row r="1283">
          <cell r="C1283" t="e">
            <v>#N/A</v>
          </cell>
          <cell r="D1283" t="e">
            <v>#N/A</v>
          </cell>
          <cell r="E1283" t="e">
            <v>#N/A</v>
          </cell>
        </row>
        <row r="1284">
          <cell r="C1284" t="e">
            <v>#N/A</v>
          </cell>
          <cell r="D1284" t="e">
            <v>#N/A</v>
          </cell>
          <cell r="E1284" t="e">
            <v>#N/A</v>
          </cell>
        </row>
        <row r="1285">
          <cell r="C1285" t="e">
            <v>#N/A</v>
          </cell>
          <cell r="D1285" t="e">
            <v>#N/A</v>
          </cell>
          <cell r="E1285" t="e">
            <v>#N/A</v>
          </cell>
        </row>
        <row r="1286">
          <cell r="C1286" t="e">
            <v>#N/A</v>
          </cell>
          <cell r="D1286" t="e">
            <v>#N/A</v>
          </cell>
          <cell r="E1286" t="e">
            <v>#N/A</v>
          </cell>
        </row>
        <row r="1287">
          <cell r="C1287" t="e">
            <v>#N/A</v>
          </cell>
          <cell r="D1287" t="e">
            <v>#N/A</v>
          </cell>
          <cell r="E1287" t="e">
            <v>#N/A</v>
          </cell>
        </row>
        <row r="1288">
          <cell r="C1288" t="e">
            <v>#N/A</v>
          </cell>
          <cell r="D1288" t="e">
            <v>#N/A</v>
          </cell>
          <cell r="E1288" t="e">
            <v>#N/A</v>
          </cell>
        </row>
        <row r="1289">
          <cell r="C1289" t="e">
            <v>#N/A</v>
          </cell>
          <cell r="D1289" t="e">
            <v>#N/A</v>
          </cell>
          <cell r="E1289" t="e">
            <v>#N/A</v>
          </cell>
        </row>
        <row r="1290">
          <cell r="C1290" t="e">
            <v>#N/A</v>
          </cell>
          <cell r="D1290" t="e">
            <v>#N/A</v>
          </cell>
          <cell r="E1290" t="e">
            <v>#N/A</v>
          </cell>
        </row>
        <row r="1291">
          <cell r="C1291" t="e">
            <v>#N/A</v>
          </cell>
          <cell r="D1291" t="e">
            <v>#N/A</v>
          </cell>
          <cell r="E1291" t="e">
            <v>#N/A</v>
          </cell>
        </row>
        <row r="1292">
          <cell r="C1292" t="e">
            <v>#N/A</v>
          </cell>
          <cell r="D1292" t="e">
            <v>#N/A</v>
          </cell>
          <cell r="E1292" t="e">
            <v>#N/A</v>
          </cell>
        </row>
        <row r="1293">
          <cell r="C1293" t="e">
            <v>#N/A</v>
          </cell>
          <cell r="D1293" t="e">
            <v>#N/A</v>
          </cell>
          <cell r="E1293" t="e">
            <v>#N/A</v>
          </cell>
        </row>
        <row r="1294">
          <cell r="C1294" t="e">
            <v>#N/A</v>
          </cell>
          <cell r="D1294" t="e">
            <v>#N/A</v>
          </cell>
          <cell r="E1294" t="e">
            <v>#N/A</v>
          </cell>
        </row>
        <row r="1295">
          <cell r="C1295" t="e">
            <v>#N/A</v>
          </cell>
          <cell r="D1295" t="e">
            <v>#N/A</v>
          </cell>
          <cell r="E1295" t="e">
            <v>#N/A</v>
          </cell>
        </row>
        <row r="1296">
          <cell r="C1296" t="e">
            <v>#N/A</v>
          </cell>
          <cell r="D1296" t="e">
            <v>#N/A</v>
          </cell>
          <cell r="E1296" t="e">
            <v>#N/A</v>
          </cell>
        </row>
        <row r="1297">
          <cell r="C1297" t="e">
            <v>#N/A</v>
          </cell>
          <cell r="D1297" t="e">
            <v>#N/A</v>
          </cell>
          <cell r="E1297" t="e">
            <v>#N/A</v>
          </cell>
        </row>
        <row r="1298">
          <cell r="C1298" t="e">
            <v>#N/A</v>
          </cell>
          <cell r="D1298" t="e">
            <v>#N/A</v>
          </cell>
          <cell r="E1298" t="e">
            <v>#N/A</v>
          </cell>
        </row>
        <row r="1299">
          <cell r="C1299" t="e">
            <v>#N/A</v>
          </cell>
          <cell r="D1299" t="e">
            <v>#N/A</v>
          </cell>
          <cell r="E1299" t="e">
            <v>#N/A</v>
          </cell>
        </row>
        <row r="1300">
          <cell r="C1300" t="e">
            <v>#N/A</v>
          </cell>
          <cell r="D1300" t="e">
            <v>#N/A</v>
          </cell>
          <cell r="E1300" t="e">
            <v>#N/A</v>
          </cell>
        </row>
        <row r="1301">
          <cell r="C1301" t="e">
            <v>#N/A</v>
          </cell>
          <cell r="D1301" t="e">
            <v>#N/A</v>
          </cell>
          <cell r="E1301" t="e">
            <v>#N/A</v>
          </cell>
        </row>
        <row r="1302">
          <cell r="C1302" t="e">
            <v>#N/A</v>
          </cell>
          <cell r="D1302" t="e">
            <v>#N/A</v>
          </cell>
          <cell r="E1302" t="e">
            <v>#N/A</v>
          </cell>
        </row>
        <row r="1303">
          <cell r="C1303" t="e">
            <v>#N/A</v>
          </cell>
          <cell r="D1303" t="e">
            <v>#N/A</v>
          </cell>
          <cell r="E1303" t="e">
            <v>#N/A</v>
          </cell>
        </row>
        <row r="1304">
          <cell r="C1304" t="e">
            <v>#N/A</v>
          </cell>
          <cell r="D1304" t="e">
            <v>#N/A</v>
          </cell>
          <cell r="E1304" t="e">
            <v>#N/A</v>
          </cell>
        </row>
        <row r="1305">
          <cell r="C1305" t="e">
            <v>#N/A</v>
          </cell>
          <cell r="D1305" t="e">
            <v>#N/A</v>
          </cell>
          <cell r="E1305" t="e">
            <v>#N/A</v>
          </cell>
        </row>
        <row r="1306">
          <cell r="C1306" t="e">
            <v>#N/A</v>
          </cell>
          <cell r="D1306" t="e">
            <v>#N/A</v>
          </cell>
          <cell r="E1306" t="e">
            <v>#N/A</v>
          </cell>
        </row>
        <row r="1307">
          <cell r="C1307" t="e">
            <v>#N/A</v>
          </cell>
          <cell r="D1307" t="e">
            <v>#N/A</v>
          </cell>
          <cell r="E1307" t="e">
            <v>#N/A</v>
          </cell>
        </row>
        <row r="1308">
          <cell r="C1308" t="e">
            <v>#N/A</v>
          </cell>
          <cell r="D1308" t="e">
            <v>#N/A</v>
          </cell>
          <cell r="E1308" t="e">
            <v>#N/A</v>
          </cell>
        </row>
        <row r="1309">
          <cell r="C1309" t="e">
            <v>#N/A</v>
          </cell>
          <cell r="D1309" t="e">
            <v>#N/A</v>
          </cell>
          <cell r="E1309" t="e">
            <v>#N/A</v>
          </cell>
        </row>
        <row r="1310">
          <cell r="C1310" t="e">
            <v>#N/A</v>
          </cell>
          <cell r="D1310" t="e">
            <v>#N/A</v>
          </cell>
          <cell r="E1310" t="e">
            <v>#N/A</v>
          </cell>
        </row>
        <row r="1311">
          <cell r="C1311" t="e">
            <v>#N/A</v>
          </cell>
          <cell r="D1311" t="e">
            <v>#N/A</v>
          </cell>
          <cell r="E1311" t="e">
            <v>#N/A</v>
          </cell>
        </row>
        <row r="1312">
          <cell r="C1312" t="e">
            <v>#N/A</v>
          </cell>
          <cell r="D1312" t="e">
            <v>#N/A</v>
          </cell>
          <cell r="E1312" t="e">
            <v>#N/A</v>
          </cell>
        </row>
        <row r="1313">
          <cell r="C1313" t="e">
            <v>#N/A</v>
          </cell>
          <cell r="D1313" t="e">
            <v>#N/A</v>
          </cell>
          <cell r="E1313" t="e">
            <v>#N/A</v>
          </cell>
        </row>
        <row r="1314">
          <cell r="C1314" t="e">
            <v>#N/A</v>
          </cell>
          <cell r="D1314" t="e">
            <v>#N/A</v>
          </cell>
          <cell r="E1314" t="e">
            <v>#N/A</v>
          </cell>
        </row>
        <row r="1315">
          <cell r="C1315" t="e">
            <v>#N/A</v>
          </cell>
          <cell r="D1315" t="e">
            <v>#N/A</v>
          </cell>
          <cell r="E1315" t="e">
            <v>#N/A</v>
          </cell>
        </row>
        <row r="1316">
          <cell r="C1316" t="e">
            <v>#N/A</v>
          </cell>
          <cell r="D1316" t="e">
            <v>#N/A</v>
          </cell>
          <cell r="E1316" t="e">
            <v>#N/A</v>
          </cell>
        </row>
        <row r="1317">
          <cell r="C1317" t="e">
            <v>#N/A</v>
          </cell>
          <cell r="D1317" t="e">
            <v>#N/A</v>
          </cell>
          <cell r="E1317" t="e">
            <v>#N/A</v>
          </cell>
        </row>
        <row r="1318">
          <cell r="C1318" t="e">
            <v>#N/A</v>
          </cell>
          <cell r="D1318" t="e">
            <v>#N/A</v>
          </cell>
          <cell r="E1318" t="e">
            <v>#N/A</v>
          </cell>
        </row>
        <row r="1319">
          <cell r="C1319" t="e">
            <v>#N/A</v>
          </cell>
          <cell r="D1319" t="e">
            <v>#N/A</v>
          </cell>
          <cell r="E1319" t="e">
            <v>#N/A</v>
          </cell>
        </row>
        <row r="1320">
          <cell r="C1320" t="e">
            <v>#N/A</v>
          </cell>
          <cell r="D1320" t="e">
            <v>#N/A</v>
          </cell>
          <cell r="E1320" t="e">
            <v>#N/A</v>
          </cell>
        </row>
        <row r="1321">
          <cell r="C1321" t="e">
            <v>#N/A</v>
          </cell>
          <cell r="D1321" t="e">
            <v>#N/A</v>
          </cell>
          <cell r="E1321" t="e">
            <v>#N/A</v>
          </cell>
        </row>
        <row r="1322">
          <cell r="C1322" t="e">
            <v>#N/A</v>
          </cell>
          <cell r="D1322" t="e">
            <v>#N/A</v>
          </cell>
          <cell r="E1322" t="e">
            <v>#N/A</v>
          </cell>
        </row>
        <row r="1323">
          <cell r="C1323" t="e">
            <v>#N/A</v>
          </cell>
          <cell r="D1323" t="e">
            <v>#N/A</v>
          </cell>
          <cell r="E1323" t="e">
            <v>#N/A</v>
          </cell>
        </row>
        <row r="1324">
          <cell r="C1324" t="e">
            <v>#N/A</v>
          </cell>
          <cell r="D1324" t="e">
            <v>#N/A</v>
          </cell>
          <cell r="E1324" t="e">
            <v>#N/A</v>
          </cell>
        </row>
        <row r="1325">
          <cell r="C1325" t="e">
            <v>#N/A</v>
          </cell>
          <cell r="D1325" t="e">
            <v>#N/A</v>
          </cell>
          <cell r="E1325" t="e">
            <v>#N/A</v>
          </cell>
        </row>
        <row r="1326">
          <cell r="C1326" t="e">
            <v>#N/A</v>
          </cell>
          <cell r="D1326" t="e">
            <v>#N/A</v>
          </cell>
          <cell r="E1326" t="e">
            <v>#N/A</v>
          </cell>
        </row>
        <row r="1327">
          <cell r="C1327" t="e">
            <v>#N/A</v>
          </cell>
          <cell r="D1327" t="e">
            <v>#N/A</v>
          </cell>
          <cell r="E1327" t="e">
            <v>#N/A</v>
          </cell>
        </row>
        <row r="1328">
          <cell r="C1328" t="e">
            <v>#N/A</v>
          </cell>
          <cell r="D1328" t="e">
            <v>#N/A</v>
          </cell>
          <cell r="E1328" t="e">
            <v>#N/A</v>
          </cell>
        </row>
        <row r="1329">
          <cell r="C1329" t="e">
            <v>#N/A</v>
          </cell>
          <cell r="D1329" t="e">
            <v>#N/A</v>
          </cell>
          <cell r="E1329" t="e">
            <v>#N/A</v>
          </cell>
        </row>
        <row r="1330">
          <cell r="C1330" t="e">
            <v>#N/A</v>
          </cell>
          <cell r="D1330" t="e">
            <v>#N/A</v>
          </cell>
          <cell r="E1330" t="e">
            <v>#N/A</v>
          </cell>
        </row>
        <row r="1331">
          <cell r="C1331" t="e">
            <v>#N/A</v>
          </cell>
          <cell r="D1331" t="e">
            <v>#N/A</v>
          </cell>
          <cell r="E1331" t="e">
            <v>#N/A</v>
          </cell>
        </row>
        <row r="1332">
          <cell r="C1332" t="e">
            <v>#N/A</v>
          </cell>
          <cell r="D1332" t="e">
            <v>#N/A</v>
          </cell>
          <cell r="E1332" t="e">
            <v>#N/A</v>
          </cell>
        </row>
        <row r="1333">
          <cell r="C1333" t="e">
            <v>#N/A</v>
          </cell>
          <cell r="D1333" t="e">
            <v>#N/A</v>
          </cell>
          <cell r="E1333" t="e">
            <v>#N/A</v>
          </cell>
        </row>
        <row r="1334">
          <cell r="C1334" t="e">
            <v>#N/A</v>
          </cell>
          <cell r="D1334" t="e">
            <v>#N/A</v>
          </cell>
          <cell r="E1334" t="e">
            <v>#N/A</v>
          </cell>
        </row>
        <row r="1335">
          <cell r="C1335" t="e">
            <v>#N/A</v>
          </cell>
          <cell r="D1335" t="e">
            <v>#N/A</v>
          </cell>
          <cell r="E1335" t="e">
            <v>#N/A</v>
          </cell>
        </row>
        <row r="1336">
          <cell r="C1336" t="e">
            <v>#N/A</v>
          </cell>
          <cell r="D1336" t="e">
            <v>#N/A</v>
          </cell>
          <cell r="E1336" t="e">
            <v>#N/A</v>
          </cell>
        </row>
        <row r="1337">
          <cell r="C1337" t="e">
            <v>#N/A</v>
          </cell>
          <cell r="D1337" t="e">
            <v>#N/A</v>
          </cell>
          <cell r="E1337" t="e">
            <v>#N/A</v>
          </cell>
        </row>
        <row r="1338">
          <cell r="C1338" t="e">
            <v>#N/A</v>
          </cell>
          <cell r="D1338" t="e">
            <v>#N/A</v>
          </cell>
          <cell r="E1338" t="e">
            <v>#N/A</v>
          </cell>
        </row>
        <row r="1339">
          <cell r="C1339" t="e">
            <v>#N/A</v>
          </cell>
          <cell r="D1339" t="e">
            <v>#N/A</v>
          </cell>
          <cell r="E1339" t="e">
            <v>#N/A</v>
          </cell>
        </row>
        <row r="1340">
          <cell r="C1340" t="e">
            <v>#N/A</v>
          </cell>
          <cell r="D1340" t="e">
            <v>#N/A</v>
          </cell>
          <cell r="E1340" t="e">
            <v>#N/A</v>
          </cell>
        </row>
        <row r="1341">
          <cell r="C1341" t="e">
            <v>#N/A</v>
          </cell>
          <cell r="D1341" t="e">
            <v>#N/A</v>
          </cell>
          <cell r="E1341" t="e">
            <v>#N/A</v>
          </cell>
        </row>
        <row r="1342">
          <cell r="C1342" t="e">
            <v>#N/A</v>
          </cell>
          <cell r="D1342" t="e">
            <v>#N/A</v>
          </cell>
          <cell r="E1342" t="e">
            <v>#N/A</v>
          </cell>
        </row>
        <row r="1343">
          <cell r="C1343" t="e">
            <v>#N/A</v>
          </cell>
          <cell r="D1343" t="e">
            <v>#N/A</v>
          </cell>
          <cell r="E1343" t="e">
            <v>#N/A</v>
          </cell>
        </row>
        <row r="1344">
          <cell r="C1344" t="e">
            <v>#N/A</v>
          </cell>
          <cell r="D1344" t="e">
            <v>#N/A</v>
          </cell>
          <cell r="E1344" t="e">
            <v>#N/A</v>
          </cell>
        </row>
        <row r="1345">
          <cell r="C1345" t="e">
            <v>#N/A</v>
          </cell>
          <cell r="D1345" t="e">
            <v>#N/A</v>
          </cell>
          <cell r="E1345" t="e">
            <v>#N/A</v>
          </cell>
        </row>
        <row r="1346">
          <cell r="C1346" t="e">
            <v>#N/A</v>
          </cell>
          <cell r="D1346" t="e">
            <v>#N/A</v>
          </cell>
          <cell r="E1346" t="e">
            <v>#N/A</v>
          </cell>
        </row>
        <row r="1347">
          <cell r="C1347" t="e">
            <v>#N/A</v>
          </cell>
          <cell r="D1347" t="e">
            <v>#N/A</v>
          </cell>
          <cell r="E1347" t="e">
            <v>#N/A</v>
          </cell>
        </row>
        <row r="1348">
          <cell r="C1348" t="e">
            <v>#N/A</v>
          </cell>
          <cell r="D1348" t="e">
            <v>#N/A</v>
          </cell>
          <cell r="E1348" t="e">
            <v>#N/A</v>
          </cell>
        </row>
        <row r="1349">
          <cell r="C1349" t="e">
            <v>#N/A</v>
          </cell>
          <cell r="D1349" t="e">
            <v>#N/A</v>
          </cell>
          <cell r="E1349" t="e">
            <v>#N/A</v>
          </cell>
        </row>
        <row r="1350">
          <cell r="C1350" t="e">
            <v>#N/A</v>
          </cell>
          <cell r="D1350" t="e">
            <v>#N/A</v>
          </cell>
          <cell r="E1350" t="e">
            <v>#N/A</v>
          </cell>
        </row>
        <row r="1351">
          <cell r="C1351" t="e">
            <v>#N/A</v>
          </cell>
          <cell r="D1351" t="e">
            <v>#N/A</v>
          </cell>
          <cell r="E1351" t="e">
            <v>#N/A</v>
          </cell>
        </row>
        <row r="1352">
          <cell r="C1352" t="e">
            <v>#N/A</v>
          </cell>
          <cell r="D1352" t="e">
            <v>#N/A</v>
          </cell>
          <cell r="E1352" t="e">
            <v>#N/A</v>
          </cell>
        </row>
        <row r="1353">
          <cell r="C1353" t="e">
            <v>#N/A</v>
          </cell>
          <cell r="D1353" t="e">
            <v>#N/A</v>
          </cell>
          <cell r="E1353" t="e">
            <v>#N/A</v>
          </cell>
        </row>
        <row r="1354">
          <cell r="C1354" t="e">
            <v>#N/A</v>
          </cell>
          <cell r="D1354" t="e">
            <v>#N/A</v>
          </cell>
          <cell r="E1354" t="e">
            <v>#N/A</v>
          </cell>
        </row>
        <row r="1355">
          <cell r="C1355" t="e">
            <v>#N/A</v>
          </cell>
          <cell r="D1355" t="e">
            <v>#N/A</v>
          </cell>
          <cell r="E1355" t="e">
            <v>#N/A</v>
          </cell>
        </row>
        <row r="1356">
          <cell r="C1356" t="e">
            <v>#N/A</v>
          </cell>
          <cell r="D1356" t="e">
            <v>#N/A</v>
          </cell>
          <cell r="E1356" t="e">
            <v>#N/A</v>
          </cell>
        </row>
        <row r="1357">
          <cell r="C1357" t="e">
            <v>#N/A</v>
          </cell>
          <cell r="D1357" t="e">
            <v>#N/A</v>
          </cell>
          <cell r="E1357" t="e">
            <v>#N/A</v>
          </cell>
        </row>
        <row r="1358">
          <cell r="C1358" t="e">
            <v>#N/A</v>
          </cell>
          <cell r="D1358" t="e">
            <v>#N/A</v>
          </cell>
          <cell r="E1358" t="e">
            <v>#N/A</v>
          </cell>
        </row>
        <row r="1359">
          <cell r="C1359" t="e">
            <v>#N/A</v>
          </cell>
          <cell r="D1359" t="e">
            <v>#N/A</v>
          </cell>
          <cell r="E1359" t="e">
            <v>#N/A</v>
          </cell>
        </row>
        <row r="1360">
          <cell r="C1360" t="e">
            <v>#N/A</v>
          </cell>
          <cell r="D1360" t="e">
            <v>#N/A</v>
          </cell>
          <cell r="E1360" t="e">
            <v>#N/A</v>
          </cell>
        </row>
        <row r="1361">
          <cell r="C1361" t="e">
            <v>#N/A</v>
          </cell>
          <cell r="D1361" t="e">
            <v>#N/A</v>
          </cell>
          <cell r="E1361" t="e">
            <v>#N/A</v>
          </cell>
        </row>
        <row r="1362">
          <cell r="C1362" t="e">
            <v>#N/A</v>
          </cell>
          <cell r="D1362" t="e">
            <v>#N/A</v>
          </cell>
          <cell r="E1362" t="e">
            <v>#N/A</v>
          </cell>
        </row>
        <row r="1363">
          <cell r="C1363" t="e">
            <v>#N/A</v>
          </cell>
          <cell r="D1363" t="e">
            <v>#N/A</v>
          </cell>
          <cell r="E1363" t="e">
            <v>#N/A</v>
          </cell>
        </row>
        <row r="1364">
          <cell r="C1364" t="e">
            <v>#N/A</v>
          </cell>
          <cell r="D1364" t="e">
            <v>#N/A</v>
          </cell>
          <cell r="E1364" t="e">
            <v>#N/A</v>
          </cell>
        </row>
        <row r="1365">
          <cell r="C1365" t="e">
            <v>#N/A</v>
          </cell>
          <cell r="D1365" t="e">
            <v>#N/A</v>
          </cell>
          <cell r="E1365" t="e">
            <v>#N/A</v>
          </cell>
        </row>
        <row r="1366">
          <cell r="C1366" t="e">
            <v>#N/A</v>
          </cell>
          <cell r="D1366" t="e">
            <v>#N/A</v>
          </cell>
          <cell r="E1366" t="e">
            <v>#N/A</v>
          </cell>
        </row>
        <row r="1367">
          <cell r="C1367" t="e">
            <v>#N/A</v>
          </cell>
          <cell r="D1367" t="e">
            <v>#N/A</v>
          </cell>
          <cell r="E1367" t="e">
            <v>#N/A</v>
          </cell>
        </row>
        <row r="1368">
          <cell r="C1368" t="e">
            <v>#N/A</v>
          </cell>
          <cell r="D1368" t="e">
            <v>#N/A</v>
          </cell>
          <cell r="E1368" t="e">
            <v>#N/A</v>
          </cell>
        </row>
        <row r="1369">
          <cell r="C1369" t="e">
            <v>#N/A</v>
          </cell>
          <cell r="D1369" t="e">
            <v>#N/A</v>
          </cell>
          <cell r="E1369" t="e">
            <v>#N/A</v>
          </cell>
        </row>
        <row r="1370">
          <cell r="C1370" t="e">
            <v>#N/A</v>
          </cell>
          <cell r="D1370" t="e">
            <v>#N/A</v>
          </cell>
          <cell r="E1370" t="e">
            <v>#N/A</v>
          </cell>
        </row>
        <row r="1371">
          <cell r="C1371" t="e">
            <v>#N/A</v>
          </cell>
          <cell r="D1371" t="e">
            <v>#N/A</v>
          </cell>
          <cell r="E1371" t="e">
            <v>#N/A</v>
          </cell>
        </row>
        <row r="1372">
          <cell r="C1372" t="e">
            <v>#N/A</v>
          </cell>
          <cell r="D1372" t="e">
            <v>#N/A</v>
          </cell>
          <cell r="E1372" t="e">
            <v>#N/A</v>
          </cell>
        </row>
        <row r="1373">
          <cell r="C1373" t="e">
            <v>#N/A</v>
          </cell>
          <cell r="D1373" t="e">
            <v>#N/A</v>
          </cell>
          <cell r="E1373" t="e">
            <v>#N/A</v>
          </cell>
        </row>
        <row r="1374">
          <cell r="C1374" t="e">
            <v>#N/A</v>
          </cell>
          <cell r="D1374" t="e">
            <v>#N/A</v>
          </cell>
          <cell r="E1374" t="e">
            <v>#N/A</v>
          </cell>
        </row>
        <row r="1375">
          <cell r="C1375" t="e">
            <v>#N/A</v>
          </cell>
          <cell r="D1375" t="e">
            <v>#N/A</v>
          </cell>
          <cell r="E1375" t="e">
            <v>#N/A</v>
          </cell>
        </row>
        <row r="1376">
          <cell r="C1376" t="e">
            <v>#N/A</v>
          </cell>
          <cell r="D1376" t="e">
            <v>#N/A</v>
          </cell>
          <cell r="E1376" t="e">
            <v>#N/A</v>
          </cell>
        </row>
        <row r="1377">
          <cell r="C1377" t="e">
            <v>#N/A</v>
          </cell>
          <cell r="D1377" t="e">
            <v>#N/A</v>
          </cell>
          <cell r="E1377" t="e">
            <v>#N/A</v>
          </cell>
        </row>
        <row r="1378">
          <cell r="C1378" t="e">
            <v>#N/A</v>
          </cell>
          <cell r="D1378" t="e">
            <v>#N/A</v>
          </cell>
          <cell r="E1378" t="e">
            <v>#N/A</v>
          </cell>
        </row>
        <row r="1379">
          <cell r="C1379" t="e">
            <v>#N/A</v>
          </cell>
          <cell r="D1379" t="e">
            <v>#N/A</v>
          </cell>
          <cell r="E1379" t="e">
            <v>#N/A</v>
          </cell>
        </row>
        <row r="1380">
          <cell r="C1380" t="e">
            <v>#N/A</v>
          </cell>
          <cell r="D1380" t="e">
            <v>#N/A</v>
          </cell>
          <cell r="E1380" t="e">
            <v>#N/A</v>
          </cell>
        </row>
        <row r="1381">
          <cell r="C1381" t="e">
            <v>#N/A</v>
          </cell>
          <cell r="D1381" t="e">
            <v>#N/A</v>
          </cell>
          <cell r="E1381" t="e">
            <v>#N/A</v>
          </cell>
        </row>
        <row r="1382">
          <cell r="C1382" t="e">
            <v>#N/A</v>
          </cell>
          <cell r="D1382" t="e">
            <v>#N/A</v>
          </cell>
          <cell r="E1382" t="e">
            <v>#N/A</v>
          </cell>
        </row>
        <row r="1383">
          <cell r="C1383" t="e">
            <v>#N/A</v>
          </cell>
          <cell r="D1383" t="e">
            <v>#N/A</v>
          </cell>
          <cell r="E1383" t="e">
            <v>#N/A</v>
          </cell>
        </row>
        <row r="1384">
          <cell r="C1384" t="e">
            <v>#N/A</v>
          </cell>
          <cell r="D1384" t="e">
            <v>#N/A</v>
          </cell>
          <cell r="E1384" t="e">
            <v>#N/A</v>
          </cell>
        </row>
        <row r="1385">
          <cell r="C1385" t="e">
            <v>#N/A</v>
          </cell>
          <cell r="D1385" t="e">
            <v>#N/A</v>
          </cell>
          <cell r="E1385" t="e">
            <v>#N/A</v>
          </cell>
        </row>
        <row r="1386">
          <cell r="C1386" t="e">
            <v>#N/A</v>
          </cell>
          <cell r="D1386" t="e">
            <v>#N/A</v>
          </cell>
          <cell r="E1386" t="e">
            <v>#N/A</v>
          </cell>
        </row>
        <row r="1387">
          <cell r="C1387" t="e">
            <v>#N/A</v>
          </cell>
          <cell r="D1387" t="e">
            <v>#N/A</v>
          </cell>
          <cell r="E1387" t="e">
            <v>#N/A</v>
          </cell>
        </row>
        <row r="1388">
          <cell r="C1388" t="e">
            <v>#N/A</v>
          </cell>
          <cell r="D1388" t="e">
            <v>#N/A</v>
          </cell>
          <cell r="E1388" t="e">
            <v>#N/A</v>
          </cell>
        </row>
        <row r="1389">
          <cell r="C1389" t="e">
            <v>#N/A</v>
          </cell>
          <cell r="D1389" t="e">
            <v>#N/A</v>
          </cell>
          <cell r="E1389" t="e">
            <v>#N/A</v>
          </cell>
        </row>
        <row r="1390">
          <cell r="C1390" t="e">
            <v>#N/A</v>
          </cell>
          <cell r="D1390" t="e">
            <v>#N/A</v>
          </cell>
          <cell r="E1390" t="e">
            <v>#N/A</v>
          </cell>
        </row>
        <row r="1391">
          <cell r="C1391" t="e">
            <v>#N/A</v>
          </cell>
          <cell r="D1391" t="e">
            <v>#N/A</v>
          </cell>
          <cell r="E1391" t="e">
            <v>#N/A</v>
          </cell>
        </row>
        <row r="1392">
          <cell r="C1392" t="e">
            <v>#N/A</v>
          </cell>
          <cell r="D1392" t="e">
            <v>#N/A</v>
          </cell>
          <cell r="E1392" t="e">
            <v>#N/A</v>
          </cell>
        </row>
        <row r="1393">
          <cell r="C1393" t="e">
            <v>#N/A</v>
          </cell>
          <cell r="D1393" t="e">
            <v>#N/A</v>
          </cell>
          <cell r="E1393" t="e">
            <v>#N/A</v>
          </cell>
        </row>
        <row r="1394">
          <cell r="C1394" t="e">
            <v>#N/A</v>
          </cell>
          <cell r="D1394" t="e">
            <v>#N/A</v>
          </cell>
          <cell r="E1394" t="e">
            <v>#N/A</v>
          </cell>
        </row>
        <row r="1395">
          <cell r="C1395" t="e">
            <v>#N/A</v>
          </cell>
          <cell r="D1395" t="e">
            <v>#N/A</v>
          </cell>
          <cell r="E1395" t="e">
            <v>#N/A</v>
          </cell>
        </row>
        <row r="1396">
          <cell r="C1396" t="e">
            <v>#N/A</v>
          </cell>
          <cell r="D1396" t="e">
            <v>#N/A</v>
          </cell>
          <cell r="E1396" t="e">
            <v>#N/A</v>
          </cell>
        </row>
        <row r="1397">
          <cell r="C1397" t="e">
            <v>#N/A</v>
          </cell>
          <cell r="D1397" t="e">
            <v>#N/A</v>
          </cell>
          <cell r="E1397" t="e">
            <v>#N/A</v>
          </cell>
        </row>
        <row r="1398">
          <cell r="C1398" t="e">
            <v>#N/A</v>
          </cell>
          <cell r="D1398" t="e">
            <v>#N/A</v>
          </cell>
          <cell r="E1398" t="e">
            <v>#N/A</v>
          </cell>
        </row>
        <row r="1399">
          <cell r="C1399" t="e">
            <v>#N/A</v>
          </cell>
          <cell r="D1399" t="e">
            <v>#N/A</v>
          </cell>
          <cell r="E1399" t="e">
            <v>#N/A</v>
          </cell>
        </row>
        <row r="1400">
          <cell r="C1400" t="e">
            <v>#N/A</v>
          </cell>
          <cell r="D1400" t="e">
            <v>#N/A</v>
          </cell>
          <cell r="E1400" t="e">
            <v>#N/A</v>
          </cell>
        </row>
        <row r="1401">
          <cell r="C1401" t="e">
            <v>#N/A</v>
          </cell>
          <cell r="D1401" t="e">
            <v>#N/A</v>
          </cell>
          <cell r="E1401" t="e">
            <v>#N/A</v>
          </cell>
        </row>
        <row r="1402">
          <cell r="C1402" t="e">
            <v>#N/A</v>
          </cell>
          <cell r="D1402" t="e">
            <v>#N/A</v>
          </cell>
          <cell r="E1402" t="e">
            <v>#N/A</v>
          </cell>
        </row>
        <row r="1403">
          <cell r="C1403" t="e">
            <v>#N/A</v>
          </cell>
          <cell r="D1403" t="e">
            <v>#N/A</v>
          </cell>
          <cell r="E1403" t="e">
            <v>#N/A</v>
          </cell>
        </row>
        <row r="1404">
          <cell r="C1404" t="e">
            <v>#N/A</v>
          </cell>
          <cell r="D1404" t="e">
            <v>#N/A</v>
          </cell>
          <cell r="E1404" t="e">
            <v>#N/A</v>
          </cell>
        </row>
        <row r="1405">
          <cell r="C1405" t="e">
            <v>#N/A</v>
          </cell>
          <cell r="D1405" t="e">
            <v>#N/A</v>
          </cell>
          <cell r="E1405" t="e">
            <v>#N/A</v>
          </cell>
        </row>
        <row r="1406">
          <cell r="C1406" t="e">
            <v>#N/A</v>
          </cell>
          <cell r="D1406" t="e">
            <v>#N/A</v>
          </cell>
          <cell r="E1406" t="e">
            <v>#N/A</v>
          </cell>
        </row>
        <row r="1407">
          <cell r="C1407" t="e">
            <v>#N/A</v>
          </cell>
          <cell r="D1407" t="e">
            <v>#N/A</v>
          </cell>
          <cell r="E1407" t="e">
            <v>#N/A</v>
          </cell>
        </row>
        <row r="1408">
          <cell r="C1408" t="e">
            <v>#N/A</v>
          </cell>
          <cell r="D1408" t="e">
            <v>#N/A</v>
          </cell>
          <cell r="E1408" t="e">
            <v>#N/A</v>
          </cell>
        </row>
        <row r="1409">
          <cell r="C1409" t="e">
            <v>#N/A</v>
          </cell>
          <cell r="D1409" t="e">
            <v>#N/A</v>
          </cell>
          <cell r="E1409" t="e">
            <v>#N/A</v>
          </cell>
        </row>
        <row r="1410">
          <cell r="C1410" t="e">
            <v>#N/A</v>
          </cell>
          <cell r="D1410" t="e">
            <v>#N/A</v>
          </cell>
          <cell r="E1410" t="e">
            <v>#N/A</v>
          </cell>
        </row>
        <row r="1411">
          <cell r="C1411" t="e">
            <v>#N/A</v>
          </cell>
          <cell r="D1411" t="e">
            <v>#N/A</v>
          </cell>
          <cell r="E1411" t="e">
            <v>#N/A</v>
          </cell>
        </row>
        <row r="1412">
          <cell r="C1412" t="e">
            <v>#N/A</v>
          </cell>
          <cell r="D1412" t="e">
            <v>#N/A</v>
          </cell>
          <cell r="E1412" t="e">
            <v>#N/A</v>
          </cell>
        </row>
        <row r="1413">
          <cell r="C1413" t="e">
            <v>#N/A</v>
          </cell>
          <cell r="D1413" t="e">
            <v>#N/A</v>
          </cell>
          <cell r="E1413" t="e">
            <v>#N/A</v>
          </cell>
        </row>
        <row r="1414">
          <cell r="C1414" t="e">
            <v>#N/A</v>
          </cell>
          <cell r="D1414" t="e">
            <v>#N/A</v>
          </cell>
          <cell r="E1414" t="e">
            <v>#N/A</v>
          </cell>
        </row>
        <row r="1415">
          <cell r="C1415" t="e">
            <v>#N/A</v>
          </cell>
          <cell r="D1415" t="e">
            <v>#N/A</v>
          </cell>
          <cell r="E1415" t="e">
            <v>#N/A</v>
          </cell>
        </row>
        <row r="1416">
          <cell r="C1416" t="e">
            <v>#N/A</v>
          </cell>
          <cell r="D1416" t="e">
            <v>#N/A</v>
          </cell>
          <cell r="E1416" t="e">
            <v>#N/A</v>
          </cell>
        </row>
        <row r="1417">
          <cell r="C1417" t="e">
            <v>#N/A</v>
          </cell>
          <cell r="D1417" t="e">
            <v>#N/A</v>
          </cell>
          <cell r="E1417" t="e">
            <v>#N/A</v>
          </cell>
        </row>
        <row r="1418">
          <cell r="C1418" t="e">
            <v>#N/A</v>
          </cell>
          <cell r="D1418" t="e">
            <v>#N/A</v>
          </cell>
          <cell r="E1418" t="e">
            <v>#N/A</v>
          </cell>
        </row>
        <row r="1419">
          <cell r="C1419" t="e">
            <v>#N/A</v>
          </cell>
          <cell r="D1419" t="e">
            <v>#N/A</v>
          </cell>
          <cell r="E1419" t="e">
            <v>#N/A</v>
          </cell>
        </row>
        <row r="1420">
          <cell r="C1420" t="e">
            <v>#N/A</v>
          </cell>
          <cell r="D1420" t="e">
            <v>#N/A</v>
          </cell>
          <cell r="E1420" t="e">
            <v>#N/A</v>
          </cell>
        </row>
        <row r="1421">
          <cell r="C1421" t="e">
            <v>#N/A</v>
          </cell>
          <cell r="D1421" t="e">
            <v>#N/A</v>
          </cell>
          <cell r="E1421" t="e">
            <v>#N/A</v>
          </cell>
        </row>
        <row r="1422">
          <cell r="C1422" t="e">
            <v>#N/A</v>
          </cell>
          <cell r="D1422" t="e">
            <v>#N/A</v>
          </cell>
          <cell r="E1422" t="e">
            <v>#N/A</v>
          </cell>
        </row>
        <row r="1423">
          <cell r="C1423" t="e">
            <v>#N/A</v>
          </cell>
          <cell r="D1423" t="e">
            <v>#N/A</v>
          </cell>
          <cell r="E1423" t="e">
            <v>#N/A</v>
          </cell>
        </row>
        <row r="1424">
          <cell r="C1424" t="e">
            <v>#N/A</v>
          </cell>
          <cell r="D1424" t="e">
            <v>#N/A</v>
          </cell>
          <cell r="E1424" t="e">
            <v>#N/A</v>
          </cell>
        </row>
        <row r="1425">
          <cell r="C1425" t="e">
            <v>#N/A</v>
          </cell>
          <cell r="D1425" t="e">
            <v>#N/A</v>
          </cell>
          <cell r="E1425" t="e">
            <v>#N/A</v>
          </cell>
        </row>
        <row r="1426">
          <cell r="C1426" t="e">
            <v>#N/A</v>
          </cell>
          <cell r="D1426" t="e">
            <v>#N/A</v>
          </cell>
          <cell r="E1426" t="e">
            <v>#N/A</v>
          </cell>
        </row>
        <row r="1427">
          <cell r="C1427" t="e">
            <v>#N/A</v>
          </cell>
          <cell r="D1427" t="e">
            <v>#N/A</v>
          </cell>
          <cell r="E1427" t="e">
            <v>#N/A</v>
          </cell>
        </row>
        <row r="1428">
          <cell r="C1428" t="e">
            <v>#N/A</v>
          </cell>
          <cell r="D1428" t="e">
            <v>#N/A</v>
          </cell>
          <cell r="E1428" t="e">
            <v>#N/A</v>
          </cell>
        </row>
        <row r="1429">
          <cell r="C1429" t="e">
            <v>#N/A</v>
          </cell>
          <cell r="D1429" t="e">
            <v>#N/A</v>
          </cell>
          <cell r="E1429" t="e">
            <v>#N/A</v>
          </cell>
        </row>
        <row r="1430">
          <cell r="C1430" t="e">
            <v>#N/A</v>
          </cell>
          <cell r="D1430" t="e">
            <v>#N/A</v>
          </cell>
          <cell r="E1430" t="e">
            <v>#N/A</v>
          </cell>
        </row>
        <row r="1431">
          <cell r="C1431" t="e">
            <v>#N/A</v>
          </cell>
          <cell r="D1431" t="e">
            <v>#N/A</v>
          </cell>
          <cell r="E1431" t="e">
            <v>#N/A</v>
          </cell>
        </row>
        <row r="1432">
          <cell r="C1432" t="e">
            <v>#N/A</v>
          </cell>
          <cell r="D1432" t="e">
            <v>#N/A</v>
          </cell>
          <cell r="E1432" t="e">
            <v>#N/A</v>
          </cell>
        </row>
        <row r="1433">
          <cell r="C1433" t="e">
            <v>#N/A</v>
          </cell>
          <cell r="D1433" t="e">
            <v>#N/A</v>
          </cell>
          <cell r="E1433" t="e">
            <v>#N/A</v>
          </cell>
        </row>
        <row r="1434">
          <cell r="C1434" t="e">
            <v>#N/A</v>
          </cell>
          <cell r="D1434" t="e">
            <v>#N/A</v>
          </cell>
          <cell r="E1434" t="e">
            <v>#N/A</v>
          </cell>
        </row>
        <row r="1435">
          <cell r="C1435" t="e">
            <v>#N/A</v>
          </cell>
          <cell r="D1435" t="e">
            <v>#N/A</v>
          </cell>
          <cell r="E1435" t="e">
            <v>#N/A</v>
          </cell>
        </row>
        <row r="1436">
          <cell r="C1436" t="e">
            <v>#N/A</v>
          </cell>
          <cell r="D1436" t="e">
            <v>#N/A</v>
          </cell>
          <cell r="E1436" t="e">
            <v>#N/A</v>
          </cell>
        </row>
        <row r="1437">
          <cell r="C1437" t="e">
            <v>#N/A</v>
          </cell>
          <cell r="D1437" t="e">
            <v>#N/A</v>
          </cell>
          <cell r="E1437" t="e">
            <v>#N/A</v>
          </cell>
        </row>
        <row r="1438">
          <cell r="C1438" t="e">
            <v>#N/A</v>
          </cell>
          <cell r="D1438" t="e">
            <v>#N/A</v>
          </cell>
          <cell r="E1438" t="e">
            <v>#N/A</v>
          </cell>
        </row>
        <row r="1439">
          <cell r="C1439" t="e">
            <v>#N/A</v>
          </cell>
          <cell r="D1439" t="e">
            <v>#N/A</v>
          </cell>
          <cell r="E1439" t="e">
            <v>#N/A</v>
          </cell>
        </row>
        <row r="1440">
          <cell r="C1440" t="e">
            <v>#N/A</v>
          </cell>
          <cell r="D1440" t="e">
            <v>#N/A</v>
          </cell>
          <cell r="E1440" t="e">
            <v>#N/A</v>
          </cell>
        </row>
        <row r="1441">
          <cell r="C1441" t="e">
            <v>#N/A</v>
          </cell>
          <cell r="D1441" t="e">
            <v>#N/A</v>
          </cell>
          <cell r="E1441" t="e">
            <v>#N/A</v>
          </cell>
        </row>
        <row r="1442">
          <cell r="C1442" t="e">
            <v>#N/A</v>
          </cell>
          <cell r="D1442" t="e">
            <v>#N/A</v>
          </cell>
          <cell r="E1442" t="e">
            <v>#N/A</v>
          </cell>
        </row>
        <row r="1443">
          <cell r="C1443" t="e">
            <v>#N/A</v>
          </cell>
          <cell r="D1443" t="e">
            <v>#N/A</v>
          </cell>
          <cell r="E1443" t="e">
            <v>#N/A</v>
          </cell>
        </row>
        <row r="1444">
          <cell r="C1444" t="e">
            <v>#N/A</v>
          </cell>
          <cell r="D1444" t="e">
            <v>#N/A</v>
          </cell>
          <cell r="E1444" t="e">
            <v>#N/A</v>
          </cell>
        </row>
        <row r="1445">
          <cell r="C1445" t="e">
            <v>#N/A</v>
          </cell>
          <cell r="D1445" t="e">
            <v>#N/A</v>
          </cell>
          <cell r="E1445" t="e">
            <v>#N/A</v>
          </cell>
        </row>
        <row r="1446">
          <cell r="C1446" t="e">
            <v>#N/A</v>
          </cell>
          <cell r="D1446" t="e">
            <v>#N/A</v>
          </cell>
          <cell r="E1446" t="e">
            <v>#N/A</v>
          </cell>
        </row>
        <row r="1447">
          <cell r="C1447" t="e">
            <v>#N/A</v>
          </cell>
          <cell r="D1447" t="e">
            <v>#N/A</v>
          </cell>
          <cell r="E1447" t="e">
            <v>#N/A</v>
          </cell>
        </row>
        <row r="1448">
          <cell r="C1448" t="e">
            <v>#N/A</v>
          </cell>
          <cell r="D1448" t="e">
            <v>#N/A</v>
          </cell>
          <cell r="E1448" t="e">
            <v>#N/A</v>
          </cell>
        </row>
        <row r="1449">
          <cell r="C1449" t="e">
            <v>#N/A</v>
          </cell>
          <cell r="D1449" t="e">
            <v>#N/A</v>
          </cell>
          <cell r="E1449" t="e">
            <v>#N/A</v>
          </cell>
        </row>
        <row r="1450">
          <cell r="C1450" t="e">
            <v>#N/A</v>
          </cell>
          <cell r="D1450" t="e">
            <v>#N/A</v>
          </cell>
          <cell r="E1450" t="e">
            <v>#N/A</v>
          </cell>
        </row>
        <row r="1451">
          <cell r="C1451" t="e">
            <v>#N/A</v>
          </cell>
          <cell r="D1451" t="e">
            <v>#N/A</v>
          </cell>
          <cell r="E1451" t="e">
            <v>#N/A</v>
          </cell>
        </row>
        <row r="1452">
          <cell r="C1452" t="e">
            <v>#N/A</v>
          </cell>
          <cell r="D1452" t="e">
            <v>#N/A</v>
          </cell>
          <cell r="E1452" t="e">
            <v>#N/A</v>
          </cell>
        </row>
        <row r="1453">
          <cell r="C1453" t="e">
            <v>#N/A</v>
          </cell>
          <cell r="D1453" t="e">
            <v>#N/A</v>
          </cell>
          <cell r="E1453" t="e">
            <v>#N/A</v>
          </cell>
        </row>
        <row r="1454">
          <cell r="C1454" t="e">
            <v>#N/A</v>
          </cell>
          <cell r="D1454" t="e">
            <v>#N/A</v>
          </cell>
          <cell r="E1454" t="e">
            <v>#N/A</v>
          </cell>
        </row>
        <row r="1455">
          <cell r="C1455" t="e">
            <v>#N/A</v>
          </cell>
          <cell r="D1455" t="e">
            <v>#N/A</v>
          </cell>
          <cell r="E1455" t="e">
            <v>#N/A</v>
          </cell>
        </row>
        <row r="1456">
          <cell r="C1456" t="e">
            <v>#N/A</v>
          </cell>
          <cell r="D1456" t="e">
            <v>#N/A</v>
          </cell>
          <cell r="E1456" t="e">
            <v>#N/A</v>
          </cell>
        </row>
        <row r="1457">
          <cell r="C1457" t="e">
            <v>#N/A</v>
          </cell>
          <cell r="D1457" t="e">
            <v>#N/A</v>
          </cell>
          <cell r="E1457" t="e">
            <v>#N/A</v>
          </cell>
        </row>
        <row r="1458">
          <cell r="C1458" t="e">
            <v>#N/A</v>
          </cell>
          <cell r="D1458" t="e">
            <v>#N/A</v>
          </cell>
          <cell r="E1458" t="e">
            <v>#N/A</v>
          </cell>
        </row>
        <row r="1459">
          <cell r="C1459" t="e">
            <v>#N/A</v>
          </cell>
          <cell r="D1459" t="e">
            <v>#N/A</v>
          </cell>
          <cell r="E1459" t="e">
            <v>#N/A</v>
          </cell>
        </row>
        <row r="1460">
          <cell r="C1460" t="e">
            <v>#N/A</v>
          </cell>
          <cell r="D1460" t="e">
            <v>#N/A</v>
          </cell>
          <cell r="E1460" t="e">
            <v>#N/A</v>
          </cell>
        </row>
        <row r="1461">
          <cell r="C1461" t="e">
            <v>#N/A</v>
          </cell>
          <cell r="D1461" t="e">
            <v>#N/A</v>
          </cell>
          <cell r="E1461" t="e">
            <v>#N/A</v>
          </cell>
        </row>
        <row r="1462">
          <cell r="C1462" t="e">
            <v>#N/A</v>
          </cell>
          <cell r="D1462" t="e">
            <v>#N/A</v>
          </cell>
          <cell r="E1462" t="e">
            <v>#N/A</v>
          </cell>
        </row>
        <row r="1463">
          <cell r="C1463" t="e">
            <v>#N/A</v>
          </cell>
          <cell r="D1463" t="e">
            <v>#N/A</v>
          </cell>
          <cell r="E1463" t="e">
            <v>#N/A</v>
          </cell>
        </row>
        <row r="1464">
          <cell r="C1464" t="e">
            <v>#N/A</v>
          </cell>
          <cell r="D1464" t="e">
            <v>#N/A</v>
          </cell>
          <cell r="E1464" t="e">
            <v>#N/A</v>
          </cell>
        </row>
        <row r="1465">
          <cell r="C1465" t="e">
            <v>#N/A</v>
          </cell>
          <cell r="D1465" t="e">
            <v>#N/A</v>
          </cell>
          <cell r="E1465" t="e">
            <v>#N/A</v>
          </cell>
        </row>
        <row r="1466">
          <cell r="C1466" t="e">
            <v>#N/A</v>
          </cell>
          <cell r="D1466" t="e">
            <v>#N/A</v>
          </cell>
          <cell r="E1466" t="e">
            <v>#N/A</v>
          </cell>
        </row>
        <row r="1467">
          <cell r="C1467" t="e">
            <v>#N/A</v>
          </cell>
          <cell r="D1467" t="e">
            <v>#N/A</v>
          </cell>
          <cell r="E1467" t="e">
            <v>#N/A</v>
          </cell>
        </row>
        <row r="1468">
          <cell r="C1468" t="e">
            <v>#N/A</v>
          </cell>
          <cell r="D1468" t="e">
            <v>#N/A</v>
          </cell>
          <cell r="E1468" t="e">
            <v>#N/A</v>
          </cell>
        </row>
        <row r="1469">
          <cell r="C1469" t="e">
            <v>#N/A</v>
          </cell>
          <cell r="D1469" t="e">
            <v>#N/A</v>
          </cell>
          <cell r="E1469" t="e">
            <v>#N/A</v>
          </cell>
        </row>
        <row r="1470">
          <cell r="C1470" t="e">
            <v>#N/A</v>
          </cell>
          <cell r="D1470" t="e">
            <v>#N/A</v>
          </cell>
          <cell r="E1470" t="e">
            <v>#N/A</v>
          </cell>
        </row>
        <row r="1471">
          <cell r="C1471" t="e">
            <v>#N/A</v>
          </cell>
          <cell r="D1471" t="e">
            <v>#N/A</v>
          </cell>
          <cell r="E1471" t="e">
            <v>#N/A</v>
          </cell>
        </row>
        <row r="1472">
          <cell r="C1472" t="e">
            <v>#N/A</v>
          </cell>
          <cell r="D1472" t="e">
            <v>#N/A</v>
          </cell>
          <cell r="E1472" t="e">
            <v>#N/A</v>
          </cell>
        </row>
        <row r="1473">
          <cell r="C1473" t="e">
            <v>#N/A</v>
          </cell>
          <cell r="D1473" t="e">
            <v>#N/A</v>
          </cell>
          <cell r="E1473" t="e">
            <v>#N/A</v>
          </cell>
        </row>
        <row r="1474">
          <cell r="C1474" t="e">
            <v>#N/A</v>
          </cell>
          <cell r="D1474" t="e">
            <v>#N/A</v>
          </cell>
          <cell r="E1474" t="e">
            <v>#N/A</v>
          </cell>
        </row>
        <row r="1475">
          <cell r="C1475" t="e">
            <v>#N/A</v>
          </cell>
          <cell r="D1475" t="e">
            <v>#N/A</v>
          </cell>
          <cell r="E1475" t="e">
            <v>#N/A</v>
          </cell>
        </row>
        <row r="1476">
          <cell r="C1476" t="e">
            <v>#N/A</v>
          </cell>
          <cell r="D1476" t="e">
            <v>#N/A</v>
          </cell>
          <cell r="E1476" t="e">
            <v>#N/A</v>
          </cell>
        </row>
        <row r="1477">
          <cell r="C1477" t="e">
            <v>#N/A</v>
          </cell>
          <cell r="D1477" t="e">
            <v>#N/A</v>
          </cell>
          <cell r="E1477" t="e">
            <v>#N/A</v>
          </cell>
        </row>
        <row r="1478">
          <cell r="C1478" t="e">
            <v>#N/A</v>
          </cell>
          <cell r="D1478" t="e">
            <v>#N/A</v>
          </cell>
          <cell r="E1478" t="e">
            <v>#N/A</v>
          </cell>
        </row>
        <row r="1479">
          <cell r="C1479" t="e">
            <v>#N/A</v>
          </cell>
          <cell r="D1479" t="e">
            <v>#N/A</v>
          </cell>
          <cell r="E1479" t="e">
            <v>#N/A</v>
          </cell>
        </row>
        <row r="1480">
          <cell r="C1480" t="e">
            <v>#N/A</v>
          </cell>
          <cell r="D1480" t="e">
            <v>#N/A</v>
          </cell>
          <cell r="E1480" t="e">
            <v>#N/A</v>
          </cell>
        </row>
        <row r="1481">
          <cell r="C1481" t="e">
            <v>#N/A</v>
          </cell>
          <cell r="D1481" t="e">
            <v>#N/A</v>
          </cell>
          <cell r="E1481" t="e">
            <v>#N/A</v>
          </cell>
        </row>
        <row r="1482">
          <cell r="C1482" t="e">
            <v>#N/A</v>
          </cell>
          <cell r="D1482" t="e">
            <v>#N/A</v>
          </cell>
          <cell r="E1482" t="e">
            <v>#N/A</v>
          </cell>
        </row>
        <row r="1483">
          <cell r="C1483" t="e">
            <v>#N/A</v>
          </cell>
          <cell r="D1483" t="e">
            <v>#N/A</v>
          </cell>
          <cell r="E1483" t="e">
            <v>#N/A</v>
          </cell>
        </row>
        <row r="1484">
          <cell r="C1484" t="e">
            <v>#N/A</v>
          </cell>
          <cell r="D1484" t="e">
            <v>#N/A</v>
          </cell>
          <cell r="E1484" t="e">
            <v>#N/A</v>
          </cell>
        </row>
        <row r="1485">
          <cell r="C1485" t="e">
            <v>#N/A</v>
          </cell>
          <cell r="D1485" t="e">
            <v>#N/A</v>
          </cell>
          <cell r="E1485" t="e">
            <v>#N/A</v>
          </cell>
        </row>
        <row r="1486">
          <cell r="C1486" t="e">
            <v>#N/A</v>
          </cell>
          <cell r="D1486" t="e">
            <v>#N/A</v>
          </cell>
          <cell r="E1486" t="e">
            <v>#N/A</v>
          </cell>
        </row>
        <row r="1487">
          <cell r="C1487" t="e">
            <v>#N/A</v>
          </cell>
          <cell r="D1487" t="e">
            <v>#N/A</v>
          </cell>
          <cell r="E1487" t="e">
            <v>#N/A</v>
          </cell>
        </row>
        <row r="1488">
          <cell r="C1488" t="e">
            <v>#N/A</v>
          </cell>
          <cell r="D1488" t="e">
            <v>#N/A</v>
          </cell>
          <cell r="E1488" t="e">
            <v>#N/A</v>
          </cell>
        </row>
        <row r="1489">
          <cell r="C1489" t="e">
            <v>#N/A</v>
          </cell>
          <cell r="D1489" t="e">
            <v>#N/A</v>
          </cell>
          <cell r="E1489" t="e">
            <v>#N/A</v>
          </cell>
        </row>
        <row r="1490">
          <cell r="C1490" t="e">
            <v>#N/A</v>
          </cell>
          <cell r="D1490" t="e">
            <v>#N/A</v>
          </cell>
          <cell r="E1490" t="e">
            <v>#N/A</v>
          </cell>
        </row>
        <row r="1491">
          <cell r="C1491" t="e">
            <v>#N/A</v>
          </cell>
          <cell r="D1491" t="e">
            <v>#N/A</v>
          </cell>
          <cell r="E1491" t="e">
            <v>#N/A</v>
          </cell>
        </row>
        <row r="1492">
          <cell r="C1492" t="e">
            <v>#N/A</v>
          </cell>
          <cell r="D1492" t="e">
            <v>#N/A</v>
          </cell>
          <cell r="E1492" t="e">
            <v>#N/A</v>
          </cell>
        </row>
        <row r="1493">
          <cell r="C1493" t="e">
            <v>#N/A</v>
          </cell>
          <cell r="D1493" t="e">
            <v>#N/A</v>
          </cell>
          <cell r="E1493" t="e">
            <v>#N/A</v>
          </cell>
        </row>
        <row r="1494">
          <cell r="C1494" t="e">
            <v>#N/A</v>
          </cell>
          <cell r="D1494" t="e">
            <v>#N/A</v>
          </cell>
          <cell r="E1494" t="e">
            <v>#N/A</v>
          </cell>
        </row>
        <row r="1495">
          <cell r="C1495" t="e">
            <v>#N/A</v>
          </cell>
          <cell r="D1495" t="e">
            <v>#N/A</v>
          </cell>
          <cell r="E1495" t="e">
            <v>#N/A</v>
          </cell>
        </row>
        <row r="1496">
          <cell r="C1496" t="e">
            <v>#N/A</v>
          </cell>
          <cell r="D1496" t="e">
            <v>#N/A</v>
          </cell>
          <cell r="E1496" t="e">
            <v>#N/A</v>
          </cell>
        </row>
        <row r="1497">
          <cell r="C1497" t="e">
            <v>#N/A</v>
          </cell>
          <cell r="D1497" t="e">
            <v>#N/A</v>
          </cell>
          <cell r="E1497" t="e">
            <v>#N/A</v>
          </cell>
        </row>
        <row r="1498">
          <cell r="C1498" t="e">
            <v>#N/A</v>
          </cell>
          <cell r="D1498" t="e">
            <v>#N/A</v>
          </cell>
          <cell r="E1498" t="e">
            <v>#N/A</v>
          </cell>
        </row>
        <row r="1499">
          <cell r="C1499" t="e">
            <v>#N/A</v>
          </cell>
          <cell r="D1499" t="e">
            <v>#N/A</v>
          </cell>
          <cell r="E1499" t="e">
            <v>#N/A</v>
          </cell>
        </row>
        <row r="1500">
          <cell r="C1500" t="e">
            <v>#N/A</v>
          </cell>
          <cell r="D1500" t="e">
            <v>#N/A</v>
          </cell>
          <cell r="E1500" t="e">
            <v>#N/A</v>
          </cell>
        </row>
        <row r="1501">
          <cell r="C1501" t="e">
            <v>#N/A</v>
          </cell>
          <cell r="D1501" t="e">
            <v>#N/A</v>
          </cell>
          <cell r="E1501" t="e">
            <v>#N/A</v>
          </cell>
        </row>
        <row r="1502">
          <cell r="C1502" t="e">
            <v>#N/A</v>
          </cell>
          <cell r="D1502" t="e">
            <v>#N/A</v>
          </cell>
          <cell r="E1502" t="e">
            <v>#N/A</v>
          </cell>
        </row>
        <row r="1503">
          <cell r="C1503" t="e">
            <v>#N/A</v>
          </cell>
          <cell r="D1503" t="e">
            <v>#N/A</v>
          </cell>
          <cell r="E1503" t="e">
            <v>#N/A</v>
          </cell>
        </row>
        <row r="1504">
          <cell r="C1504" t="e">
            <v>#N/A</v>
          </cell>
          <cell r="D1504" t="e">
            <v>#N/A</v>
          </cell>
          <cell r="E1504" t="e">
            <v>#N/A</v>
          </cell>
        </row>
        <row r="1505">
          <cell r="C1505" t="e">
            <v>#N/A</v>
          </cell>
          <cell r="D1505" t="e">
            <v>#N/A</v>
          </cell>
          <cell r="E1505" t="e">
            <v>#N/A</v>
          </cell>
        </row>
        <row r="1506">
          <cell r="C1506" t="e">
            <v>#N/A</v>
          </cell>
          <cell r="D1506" t="e">
            <v>#N/A</v>
          </cell>
          <cell r="E1506" t="e">
            <v>#N/A</v>
          </cell>
        </row>
        <row r="1507">
          <cell r="C1507" t="e">
            <v>#N/A</v>
          </cell>
          <cell r="D1507" t="e">
            <v>#N/A</v>
          </cell>
          <cell r="E1507" t="e">
            <v>#N/A</v>
          </cell>
        </row>
        <row r="1508">
          <cell r="C1508" t="e">
            <v>#N/A</v>
          </cell>
          <cell r="D1508" t="e">
            <v>#N/A</v>
          </cell>
          <cell r="E1508" t="e">
            <v>#N/A</v>
          </cell>
        </row>
        <row r="1509">
          <cell r="C1509" t="e">
            <v>#N/A</v>
          </cell>
          <cell r="D1509" t="e">
            <v>#N/A</v>
          </cell>
          <cell r="E1509" t="e">
            <v>#N/A</v>
          </cell>
        </row>
        <row r="1510">
          <cell r="C1510" t="e">
            <v>#N/A</v>
          </cell>
          <cell r="D1510" t="e">
            <v>#N/A</v>
          </cell>
          <cell r="E1510" t="e">
            <v>#N/A</v>
          </cell>
        </row>
        <row r="1511">
          <cell r="C1511" t="e">
            <v>#N/A</v>
          </cell>
          <cell r="D1511" t="e">
            <v>#N/A</v>
          </cell>
          <cell r="E1511" t="e">
            <v>#N/A</v>
          </cell>
        </row>
        <row r="1512">
          <cell r="C1512" t="e">
            <v>#N/A</v>
          </cell>
          <cell r="D1512" t="e">
            <v>#N/A</v>
          </cell>
          <cell r="E1512" t="e">
            <v>#N/A</v>
          </cell>
        </row>
        <row r="1513">
          <cell r="C1513" t="e">
            <v>#N/A</v>
          </cell>
          <cell r="D1513" t="e">
            <v>#N/A</v>
          </cell>
          <cell r="E1513" t="e">
            <v>#N/A</v>
          </cell>
        </row>
        <row r="1514">
          <cell r="C1514" t="e">
            <v>#N/A</v>
          </cell>
          <cell r="D1514" t="e">
            <v>#N/A</v>
          </cell>
          <cell r="E1514" t="e">
            <v>#N/A</v>
          </cell>
        </row>
        <row r="1515">
          <cell r="C1515" t="e">
            <v>#N/A</v>
          </cell>
          <cell r="D1515" t="e">
            <v>#N/A</v>
          </cell>
          <cell r="E1515" t="e">
            <v>#N/A</v>
          </cell>
        </row>
        <row r="1516">
          <cell r="C1516" t="e">
            <v>#N/A</v>
          </cell>
          <cell r="D1516" t="e">
            <v>#N/A</v>
          </cell>
          <cell r="E1516" t="e">
            <v>#N/A</v>
          </cell>
        </row>
        <row r="1517">
          <cell r="C1517" t="e">
            <v>#N/A</v>
          </cell>
          <cell r="D1517" t="e">
            <v>#N/A</v>
          </cell>
          <cell r="E1517" t="e">
            <v>#N/A</v>
          </cell>
        </row>
        <row r="1518">
          <cell r="C1518" t="e">
            <v>#N/A</v>
          </cell>
          <cell r="D1518" t="e">
            <v>#N/A</v>
          </cell>
          <cell r="E1518" t="e">
            <v>#N/A</v>
          </cell>
        </row>
        <row r="1519">
          <cell r="C1519" t="e">
            <v>#N/A</v>
          </cell>
          <cell r="D1519" t="e">
            <v>#N/A</v>
          </cell>
          <cell r="E1519" t="e">
            <v>#N/A</v>
          </cell>
        </row>
        <row r="1520">
          <cell r="C1520" t="e">
            <v>#N/A</v>
          </cell>
          <cell r="D1520" t="e">
            <v>#N/A</v>
          </cell>
          <cell r="E1520" t="e">
            <v>#N/A</v>
          </cell>
        </row>
        <row r="1521">
          <cell r="C1521" t="e">
            <v>#N/A</v>
          </cell>
          <cell r="D1521" t="e">
            <v>#N/A</v>
          </cell>
          <cell r="E1521" t="e">
            <v>#N/A</v>
          </cell>
        </row>
        <row r="1522">
          <cell r="C1522" t="e">
            <v>#N/A</v>
          </cell>
          <cell r="D1522" t="e">
            <v>#N/A</v>
          </cell>
          <cell r="E1522" t="e">
            <v>#N/A</v>
          </cell>
        </row>
        <row r="1523">
          <cell r="C1523" t="e">
            <v>#N/A</v>
          </cell>
          <cell r="D1523" t="e">
            <v>#N/A</v>
          </cell>
          <cell r="E1523" t="e">
            <v>#N/A</v>
          </cell>
        </row>
        <row r="1524">
          <cell r="C1524" t="e">
            <v>#N/A</v>
          </cell>
          <cell r="D1524" t="e">
            <v>#N/A</v>
          </cell>
          <cell r="E1524" t="e">
            <v>#N/A</v>
          </cell>
        </row>
        <row r="1525">
          <cell r="C1525" t="e">
            <v>#N/A</v>
          </cell>
          <cell r="D1525" t="e">
            <v>#N/A</v>
          </cell>
          <cell r="E1525" t="e">
            <v>#N/A</v>
          </cell>
        </row>
        <row r="1526">
          <cell r="C1526" t="e">
            <v>#N/A</v>
          </cell>
          <cell r="D1526" t="e">
            <v>#N/A</v>
          </cell>
          <cell r="E1526" t="e">
            <v>#N/A</v>
          </cell>
        </row>
        <row r="1527">
          <cell r="C1527" t="e">
            <v>#N/A</v>
          </cell>
          <cell r="D1527" t="e">
            <v>#N/A</v>
          </cell>
          <cell r="E1527" t="e">
            <v>#N/A</v>
          </cell>
        </row>
        <row r="1528">
          <cell r="C1528" t="e">
            <v>#N/A</v>
          </cell>
          <cell r="D1528" t="e">
            <v>#N/A</v>
          </cell>
          <cell r="E1528" t="e">
            <v>#N/A</v>
          </cell>
        </row>
        <row r="1529">
          <cell r="C1529" t="e">
            <v>#N/A</v>
          </cell>
          <cell r="D1529" t="e">
            <v>#N/A</v>
          </cell>
          <cell r="E1529" t="e">
            <v>#N/A</v>
          </cell>
        </row>
        <row r="1530">
          <cell r="C1530" t="e">
            <v>#N/A</v>
          </cell>
          <cell r="D1530" t="e">
            <v>#N/A</v>
          </cell>
          <cell r="E1530" t="e">
            <v>#N/A</v>
          </cell>
        </row>
        <row r="1531">
          <cell r="C1531" t="e">
            <v>#N/A</v>
          </cell>
          <cell r="D1531" t="e">
            <v>#N/A</v>
          </cell>
          <cell r="E1531" t="e">
            <v>#N/A</v>
          </cell>
        </row>
        <row r="1532">
          <cell r="C1532" t="e">
            <v>#N/A</v>
          </cell>
          <cell r="D1532" t="e">
            <v>#N/A</v>
          </cell>
          <cell r="E1532" t="e">
            <v>#N/A</v>
          </cell>
        </row>
        <row r="1533">
          <cell r="C1533" t="e">
            <v>#N/A</v>
          </cell>
          <cell r="D1533" t="e">
            <v>#N/A</v>
          </cell>
          <cell r="E1533" t="e">
            <v>#N/A</v>
          </cell>
        </row>
        <row r="1534">
          <cell r="C1534" t="e">
            <v>#N/A</v>
          </cell>
          <cell r="D1534" t="e">
            <v>#N/A</v>
          </cell>
          <cell r="E1534" t="e">
            <v>#N/A</v>
          </cell>
        </row>
        <row r="1535">
          <cell r="C1535" t="e">
            <v>#N/A</v>
          </cell>
          <cell r="D1535" t="e">
            <v>#N/A</v>
          </cell>
          <cell r="E1535" t="e">
            <v>#N/A</v>
          </cell>
        </row>
        <row r="1536">
          <cell r="C1536" t="e">
            <v>#N/A</v>
          </cell>
          <cell r="D1536" t="e">
            <v>#N/A</v>
          </cell>
          <cell r="E1536" t="e">
            <v>#N/A</v>
          </cell>
        </row>
        <row r="1537">
          <cell r="C1537" t="e">
            <v>#N/A</v>
          </cell>
          <cell r="D1537" t="e">
            <v>#N/A</v>
          </cell>
          <cell r="E1537" t="e">
            <v>#N/A</v>
          </cell>
        </row>
        <row r="1538">
          <cell r="C1538" t="e">
            <v>#N/A</v>
          </cell>
          <cell r="D1538" t="e">
            <v>#N/A</v>
          </cell>
          <cell r="E1538" t="e">
            <v>#N/A</v>
          </cell>
        </row>
        <row r="1539">
          <cell r="C1539" t="e">
            <v>#N/A</v>
          </cell>
          <cell r="D1539" t="e">
            <v>#N/A</v>
          </cell>
          <cell r="E1539" t="e">
            <v>#N/A</v>
          </cell>
        </row>
        <row r="1540">
          <cell r="C1540" t="e">
            <v>#N/A</v>
          </cell>
          <cell r="D1540" t="e">
            <v>#N/A</v>
          </cell>
          <cell r="E1540" t="e">
            <v>#N/A</v>
          </cell>
        </row>
        <row r="1541">
          <cell r="C1541" t="e">
            <v>#N/A</v>
          </cell>
          <cell r="D1541" t="e">
            <v>#N/A</v>
          </cell>
          <cell r="E1541" t="e">
            <v>#N/A</v>
          </cell>
        </row>
        <row r="1542">
          <cell r="C1542" t="e">
            <v>#N/A</v>
          </cell>
          <cell r="D1542" t="e">
            <v>#N/A</v>
          </cell>
          <cell r="E1542" t="e">
            <v>#N/A</v>
          </cell>
        </row>
        <row r="1543">
          <cell r="C1543" t="e">
            <v>#N/A</v>
          </cell>
          <cell r="D1543" t="e">
            <v>#N/A</v>
          </cell>
          <cell r="E1543" t="e">
            <v>#N/A</v>
          </cell>
        </row>
        <row r="1544">
          <cell r="C1544" t="e">
            <v>#N/A</v>
          </cell>
          <cell r="D1544" t="e">
            <v>#N/A</v>
          </cell>
          <cell r="E1544" t="e">
            <v>#N/A</v>
          </cell>
        </row>
        <row r="1545">
          <cell r="C1545" t="e">
            <v>#N/A</v>
          </cell>
          <cell r="D1545" t="e">
            <v>#N/A</v>
          </cell>
          <cell r="E1545" t="e">
            <v>#N/A</v>
          </cell>
        </row>
        <row r="1546">
          <cell r="C1546" t="e">
            <v>#N/A</v>
          </cell>
          <cell r="D1546" t="e">
            <v>#N/A</v>
          </cell>
          <cell r="E1546" t="e">
            <v>#N/A</v>
          </cell>
        </row>
        <row r="1547">
          <cell r="C1547" t="e">
            <v>#N/A</v>
          </cell>
          <cell r="D1547" t="e">
            <v>#N/A</v>
          </cell>
          <cell r="E1547" t="e">
            <v>#N/A</v>
          </cell>
        </row>
        <row r="1548">
          <cell r="C1548" t="e">
            <v>#N/A</v>
          </cell>
          <cell r="D1548" t="e">
            <v>#N/A</v>
          </cell>
          <cell r="E1548" t="e">
            <v>#N/A</v>
          </cell>
        </row>
        <row r="1549">
          <cell r="C1549" t="e">
            <v>#N/A</v>
          </cell>
          <cell r="D1549" t="e">
            <v>#N/A</v>
          </cell>
          <cell r="E1549" t="e">
            <v>#N/A</v>
          </cell>
        </row>
        <row r="1550">
          <cell r="C1550" t="e">
            <v>#N/A</v>
          </cell>
          <cell r="D1550" t="e">
            <v>#N/A</v>
          </cell>
          <cell r="E1550" t="e">
            <v>#N/A</v>
          </cell>
        </row>
        <row r="1551">
          <cell r="C1551" t="e">
            <v>#N/A</v>
          </cell>
          <cell r="D1551" t="e">
            <v>#N/A</v>
          </cell>
          <cell r="E1551" t="e">
            <v>#N/A</v>
          </cell>
        </row>
        <row r="1552">
          <cell r="C1552" t="e">
            <v>#N/A</v>
          </cell>
          <cell r="D1552" t="e">
            <v>#N/A</v>
          </cell>
          <cell r="E1552" t="e">
            <v>#N/A</v>
          </cell>
        </row>
        <row r="1553">
          <cell r="C1553" t="e">
            <v>#N/A</v>
          </cell>
          <cell r="D1553" t="e">
            <v>#N/A</v>
          </cell>
          <cell r="E1553" t="e">
            <v>#N/A</v>
          </cell>
        </row>
        <row r="1554">
          <cell r="C1554" t="e">
            <v>#N/A</v>
          </cell>
          <cell r="D1554" t="e">
            <v>#N/A</v>
          </cell>
          <cell r="E1554" t="e">
            <v>#N/A</v>
          </cell>
        </row>
        <row r="1555">
          <cell r="C1555" t="e">
            <v>#N/A</v>
          </cell>
          <cell r="D1555" t="e">
            <v>#N/A</v>
          </cell>
          <cell r="E1555" t="e">
            <v>#N/A</v>
          </cell>
        </row>
        <row r="1556">
          <cell r="C1556" t="e">
            <v>#N/A</v>
          </cell>
          <cell r="D1556" t="e">
            <v>#N/A</v>
          </cell>
          <cell r="E1556" t="e">
            <v>#N/A</v>
          </cell>
        </row>
        <row r="1557">
          <cell r="C1557" t="e">
            <v>#N/A</v>
          </cell>
          <cell r="D1557" t="e">
            <v>#N/A</v>
          </cell>
          <cell r="E1557" t="e">
            <v>#N/A</v>
          </cell>
        </row>
        <row r="1558">
          <cell r="C1558" t="e">
            <v>#N/A</v>
          </cell>
          <cell r="D1558" t="e">
            <v>#N/A</v>
          </cell>
          <cell r="E1558" t="e">
            <v>#N/A</v>
          </cell>
        </row>
        <row r="1559">
          <cell r="C1559" t="e">
            <v>#N/A</v>
          </cell>
          <cell r="D1559" t="e">
            <v>#N/A</v>
          </cell>
          <cell r="E1559" t="e">
            <v>#N/A</v>
          </cell>
        </row>
        <row r="1560">
          <cell r="C1560" t="e">
            <v>#N/A</v>
          </cell>
          <cell r="D1560" t="e">
            <v>#N/A</v>
          </cell>
          <cell r="E1560" t="e">
            <v>#N/A</v>
          </cell>
        </row>
        <row r="1561">
          <cell r="C1561" t="e">
            <v>#N/A</v>
          </cell>
          <cell r="D1561" t="e">
            <v>#N/A</v>
          </cell>
          <cell r="E1561" t="e">
            <v>#N/A</v>
          </cell>
        </row>
        <row r="1562">
          <cell r="C1562" t="e">
            <v>#N/A</v>
          </cell>
          <cell r="D1562" t="e">
            <v>#N/A</v>
          </cell>
          <cell r="E1562" t="e">
            <v>#N/A</v>
          </cell>
        </row>
        <row r="1563">
          <cell r="C1563" t="e">
            <v>#N/A</v>
          </cell>
          <cell r="D1563" t="e">
            <v>#N/A</v>
          </cell>
          <cell r="E1563" t="e">
            <v>#N/A</v>
          </cell>
        </row>
        <row r="1564">
          <cell r="C1564" t="e">
            <v>#N/A</v>
          </cell>
          <cell r="D1564" t="e">
            <v>#N/A</v>
          </cell>
          <cell r="E1564" t="e">
            <v>#N/A</v>
          </cell>
        </row>
        <row r="1565">
          <cell r="C1565" t="e">
            <v>#N/A</v>
          </cell>
          <cell r="D1565" t="e">
            <v>#N/A</v>
          </cell>
          <cell r="E1565" t="e">
            <v>#N/A</v>
          </cell>
        </row>
        <row r="1566">
          <cell r="C1566" t="e">
            <v>#N/A</v>
          </cell>
          <cell r="D1566" t="e">
            <v>#N/A</v>
          </cell>
          <cell r="E1566" t="e">
            <v>#N/A</v>
          </cell>
        </row>
        <row r="1567">
          <cell r="C1567" t="e">
            <v>#N/A</v>
          </cell>
          <cell r="D1567" t="e">
            <v>#N/A</v>
          </cell>
          <cell r="E1567" t="e">
            <v>#N/A</v>
          </cell>
        </row>
        <row r="1568">
          <cell r="C1568" t="e">
            <v>#N/A</v>
          </cell>
          <cell r="D1568" t="e">
            <v>#N/A</v>
          </cell>
          <cell r="E1568" t="e">
            <v>#N/A</v>
          </cell>
        </row>
        <row r="1569">
          <cell r="C1569" t="e">
            <v>#N/A</v>
          </cell>
          <cell r="D1569" t="e">
            <v>#N/A</v>
          </cell>
          <cell r="E1569" t="e">
            <v>#N/A</v>
          </cell>
        </row>
        <row r="1570">
          <cell r="C1570" t="e">
            <v>#N/A</v>
          </cell>
          <cell r="D1570" t="e">
            <v>#N/A</v>
          </cell>
          <cell r="E1570" t="e">
            <v>#N/A</v>
          </cell>
        </row>
        <row r="1571">
          <cell r="C1571" t="e">
            <v>#N/A</v>
          </cell>
          <cell r="D1571" t="e">
            <v>#N/A</v>
          </cell>
          <cell r="E1571" t="e">
            <v>#N/A</v>
          </cell>
        </row>
        <row r="1572">
          <cell r="C1572" t="e">
            <v>#N/A</v>
          </cell>
          <cell r="D1572" t="e">
            <v>#N/A</v>
          </cell>
          <cell r="E1572" t="e">
            <v>#N/A</v>
          </cell>
        </row>
        <row r="1573">
          <cell r="C1573" t="e">
            <v>#N/A</v>
          </cell>
          <cell r="D1573" t="e">
            <v>#N/A</v>
          </cell>
          <cell r="E1573" t="e">
            <v>#N/A</v>
          </cell>
        </row>
        <row r="1574">
          <cell r="C1574" t="e">
            <v>#N/A</v>
          </cell>
          <cell r="D1574" t="e">
            <v>#N/A</v>
          </cell>
          <cell r="E1574" t="e">
            <v>#N/A</v>
          </cell>
        </row>
        <row r="1575">
          <cell r="C1575" t="e">
            <v>#N/A</v>
          </cell>
          <cell r="D1575" t="e">
            <v>#N/A</v>
          </cell>
          <cell r="E1575" t="e">
            <v>#N/A</v>
          </cell>
        </row>
        <row r="1576">
          <cell r="C1576" t="e">
            <v>#N/A</v>
          </cell>
          <cell r="D1576" t="e">
            <v>#N/A</v>
          </cell>
          <cell r="E1576" t="e">
            <v>#N/A</v>
          </cell>
        </row>
        <row r="1577">
          <cell r="C1577" t="e">
            <v>#N/A</v>
          </cell>
          <cell r="D1577" t="e">
            <v>#N/A</v>
          </cell>
          <cell r="E1577" t="e">
            <v>#N/A</v>
          </cell>
        </row>
        <row r="1578">
          <cell r="C1578" t="e">
            <v>#N/A</v>
          </cell>
          <cell r="D1578" t="e">
            <v>#N/A</v>
          </cell>
          <cell r="E1578" t="e">
            <v>#N/A</v>
          </cell>
        </row>
        <row r="1579">
          <cell r="C1579" t="e">
            <v>#N/A</v>
          </cell>
          <cell r="D1579" t="e">
            <v>#N/A</v>
          </cell>
          <cell r="E1579" t="e">
            <v>#N/A</v>
          </cell>
        </row>
        <row r="1580">
          <cell r="C1580" t="e">
            <v>#N/A</v>
          </cell>
          <cell r="D1580" t="e">
            <v>#N/A</v>
          </cell>
          <cell r="E1580" t="e">
            <v>#N/A</v>
          </cell>
        </row>
        <row r="1581">
          <cell r="C1581" t="e">
            <v>#N/A</v>
          </cell>
          <cell r="D1581" t="e">
            <v>#N/A</v>
          </cell>
          <cell r="E1581" t="e">
            <v>#N/A</v>
          </cell>
        </row>
        <row r="1582">
          <cell r="C1582" t="e">
            <v>#N/A</v>
          </cell>
          <cell r="D1582" t="e">
            <v>#N/A</v>
          </cell>
          <cell r="E1582" t="e">
            <v>#N/A</v>
          </cell>
        </row>
        <row r="1583">
          <cell r="C1583" t="e">
            <v>#N/A</v>
          </cell>
          <cell r="D1583" t="e">
            <v>#N/A</v>
          </cell>
          <cell r="E1583" t="e">
            <v>#N/A</v>
          </cell>
        </row>
        <row r="1584">
          <cell r="C1584" t="e">
            <v>#N/A</v>
          </cell>
          <cell r="D1584" t="e">
            <v>#N/A</v>
          </cell>
          <cell r="E1584" t="e">
            <v>#N/A</v>
          </cell>
        </row>
        <row r="1585">
          <cell r="C1585" t="e">
            <v>#N/A</v>
          </cell>
          <cell r="D1585" t="e">
            <v>#N/A</v>
          </cell>
          <cell r="E1585" t="e">
            <v>#N/A</v>
          </cell>
        </row>
        <row r="1586">
          <cell r="C1586" t="e">
            <v>#N/A</v>
          </cell>
          <cell r="D1586" t="e">
            <v>#N/A</v>
          </cell>
          <cell r="E1586" t="e">
            <v>#N/A</v>
          </cell>
        </row>
        <row r="1587">
          <cell r="C1587" t="e">
            <v>#N/A</v>
          </cell>
          <cell r="D1587" t="e">
            <v>#N/A</v>
          </cell>
          <cell r="E1587" t="e">
            <v>#N/A</v>
          </cell>
        </row>
        <row r="1588">
          <cell r="C1588" t="e">
            <v>#N/A</v>
          </cell>
          <cell r="D1588" t="e">
            <v>#N/A</v>
          </cell>
          <cell r="E1588" t="e">
            <v>#N/A</v>
          </cell>
        </row>
        <row r="1589">
          <cell r="C1589" t="e">
            <v>#N/A</v>
          </cell>
          <cell r="D1589" t="e">
            <v>#N/A</v>
          </cell>
          <cell r="E1589" t="e">
            <v>#N/A</v>
          </cell>
        </row>
        <row r="1590">
          <cell r="C1590" t="e">
            <v>#N/A</v>
          </cell>
          <cell r="D1590" t="e">
            <v>#N/A</v>
          </cell>
          <cell r="E1590" t="e">
            <v>#N/A</v>
          </cell>
        </row>
        <row r="1591">
          <cell r="C1591" t="e">
            <v>#N/A</v>
          </cell>
          <cell r="D1591" t="e">
            <v>#N/A</v>
          </cell>
          <cell r="E1591" t="e">
            <v>#N/A</v>
          </cell>
        </row>
        <row r="1592">
          <cell r="C1592" t="e">
            <v>#N/A</v>
          </cell>
          <cell r="D1592" t="e">
            <v>#N/A</v>
          </cell>
          <cell r="E1592" t="e">
            <v>#N/A</v>
          </cell>
        </row>
        <row r="1593">
          <cell r="C1593" t="e">
            <v>#N/A</v>
          </cell>
          <cell r="D1593" t="e">
            <v>#N/A</v>
          </cell>
          <cell r="E1593" t="e">
            <v>#N/A</v>
          </cell>
        </row>
        <row r="1594">
          <cell r="C1594" t="e">
            <v>#N/A</v>
          </cell>
          <cell r="D1594" t="e">
            <v>#N/A</v>
          </cell>
          <cell r="E1594" t="e">
            <v>#N/A</v>
          </cell>
        </row>
        <row r="1595">
          <cell r="C1595" t="e">
            <v>#N/A</v>
          </cell>
          <cell r="D1595" t="e">
            <v>#N/A</v>
          </cell>
          <cell r="E1595" t="e">
            <v>#N/A</v>
          </cell>
        </row>
        <row r="1596">
          <cell r="C1596" t="e">
            <v>#N/A</v>
          </cell>
          <cell r="D1596" t="e">
            <v>#N/A</v>
          </cell>
          <cell r="E1596" t="e">
            <v>#N/A</v>
          </cell>
        </row>
        <row r="1597">
          <cell r="C1597" t="e">
            <v>#N/A</v>
          </cell>
          <cell r="D1597" t="e">
            <v>#N/A</v>
          </cell>
          <cell r="E1597" t="e">
            <v>#N/A</v>
          </cell>
        </row>
        <row r="1598">
          <cell r="C1598" t="e">
            <v>#N/A</v>
          </cell>
          <cell r="D1598" t="e">
            <v>#N/A</v>
          </cell>
          <cell r="E1598" t="e">
            <v>#N/A</v>
          </cell>
        </row>
        <row r="1599">
          <cell r="C1599" t="e">
            <v>#N/A</v>
          </cell>
          <cell r="D1599" t="e">
            <v>#N/A</v>
          </cell>
          <cell r="E1599" t="e">
            <v>#N/A</v>
          </cell>
        </row>
        <row r="1600">
          <cell r="C1600" t="e">
            <v>#N/A</v>
          </cell>
          <cell r="D1600" t="e">
            <v>#N/A</v>
          </cell>
          <cell r="E1600" t="e">
            <v>#N/A</v>
          </cell>
        </row>
        <row r="1601">
          <cell r="C1601" t="e">
            <v>#N/A</v>
          </cell>
          <cell r="D1601" t="e">
            <v>#N/A</v>
          </cell>
          <cell r="E1601" t="e">
            <v>#N/A</v>
          </cell>
        </row>
        <row r="1602">
          <cell r="C1602" t="e">
            <v>#N/A</v>
          </cell>
          <cell r="D1602" t="e">
            <v>#N/A</v>
          </cell>
          <cell r="E1602" t="e">
            <v>#N/A</v>
          </cell>
        </row>
        <row r="1603">
          <cell r="C1603" t="e">
            <v>#N/A</v>
          </cell>
          <cell r="D1603" t="e">
            <v>#N/A</v>
          </cell>
          <cell r="E1603" t="e">
            <v>#N/A</v>
          </cell>
        </row>
        <row r="1604">
          <cell r="C1604" t="e">
            <v>#N/A</v>
          </cell>
          <cell r="D1604" t="e">
            <v>#N/A</v>
          </cell>
          <cell r="E1604" t="e">
            <v>#N/A</v>
          </cell>
        </row>
        <row r="1605">
          <cell r="C1605" t="e">
            <v>#N/A</v>
          </cell>
          <cell r="D1605" t="e">
            <v>#N/A</v>
          </cell>
          <cell r="E1605" t="e">
            <v>#N/A</v>
          </cell>
        </row>
        <row r="1606">
          <cell r="C1606" t="e">
            <v>#N/A</v>
          </cell>
          <cell r="D1606" t="e">
            <v>#N/A</v>
          </cell>
          <cell r="E1606" t="e">
            <v>#N/A</v>
          </cell>
        </row>
        <row r="1607">
          <cell r="C1607" t="e">
            <v>#N/A</v>
          </cell>
          <cell r="D1607" t="e">
            <v>#N/A</v>
          </cell>
          <cell r="E1607" t="e">
            <v>#N/A</v>
          </cell>
        </row>
        <row r="1608">
          <cell r="C1608" t="e">
            <v>#N/A</v>
          </cell>
          <cell r="D1608" t="e">
            <v>#N/A</v>
          </cell>
          <cell r="E1608" t="e">
            <v>#N/A</v>
          </cell>
        </row>
        <row r="1609">
          <cell r="C1609" t="e">
            <v>#N/A</v>
          </cell>
          <cell r="D1609" t="e">
            <v>#N/A</v>
          </cell>
          <cell r="E1609" t="e">
            <v>#N/A</v>
          </cell>
        </row>
        <row r="1610">
          <cell r="C1610" t="e">
            <v>#N/A</v>
          </cell>
          <cell r="D1610" t="e">
            <v>#N/A</v>
          </cell>
          <cell r="E1610" t="e">
            <v>#N/A</v>
          </cell>
        </row>
        <row r="1611">
          <cell r="C1611" t="e">
            <v>#N/A</v>
          </cell>
          <cell r="D1611" t="e">
            <v>#N/A</v>
          </cell>
          <cell r="E1611" t="e">
            <v>#N/A</v>
          </cell>
        </row>
        <row r="1612">
          <cell r="C1612" t="e">
            <v>#N/A</v>
          </cell>
          <cell r="D1612" t="e">
            <v>#N/A</v>
          </cell>
          <cell r="E1612" t="e">
            <v>#N/A</v>
          </cell>
        </row>
        <row r="1613">
          <cell r="C1613" t="e">
            <v>#N/A</v>
          </cell>
          <cell r="D1613" t="e">
            <v>#N/A</v>
          </cell>
          <cell r="E1613" t="e">
            <v>#N/A</v>
          </cell>
        </row>
        <row r="1614">
          <cell r="C1614" t="e">
            <v>#N/A</v>
          </cell>
          <cell r="D1614" t="e">
            <v>#N/A</v>
          </cell>
          <cell r="E1614" t="e">
            <v>#N/A</v>
          </cell>
        </row>
        <row r="1615">
          <cell r="C1615" t="e">
            <v>#N/A</v>
          </cell>
          <cell r="D1615" t="e">
            <v>#N/A</v>
          </cell>
          <cell r="E1615" t="e">
            <v>#N/A</v>
          </cell>
        </row>
        <row r="1616">
          <cell r="C1616" t="e">
            <v>#N/A</v>
          </cell>
          <cell r="D1616" t="e">
            <v>#N/A</v>
          </cell>
          <cell r="E1616" t="e">
            <v>#N/A</v>
          </cell>
        </row>
        <row r="1617">
          <cell r="C1617" t="e">
            <v>#N/A</v>
          </cell>
          <cell r="D1617" t="e">
            <v>#N/A</v>
          </cell>
          <cell r="E1617" t="e">
            <v>#N/A</v>
          </cell>
        </row>
        <row r="1618">
          <cell r="C1618" t="e">
            <v>#N/A</v>
          </cell>
          <cell r="D1618" t="e">
            <v>#N/A</v>
          </cell>
          <cell r="E1618" t="e">
            <v>#N/A</v>
          </cell>
        </row>
        <row r="1619">
          <cell r="C1619" t="e">
            <v>#N/A</v>
          </cell>
          <cell r="D1619" t="e">
            <v>#N/A</v>
          </cell>
          <cell r="E1619" t="e">
            <v>#N/A</v>
          </cell>
        </row>
        <row r="1620">
          <cell r="C1620" t="e">
            <v>#N/A</v>
          </cell>
          <cell r="D1620" t="e">
            <v>#N/A</v>
          </cell>
          <cell r="E1620" t="e">
            <v>#N/A</v>
          </cell>
        </row>
        <row r="1621">
          <cell r="C1621" t="e">
            <v>#N/A</v>
          </cell>
          <cell r="D1621" t="e">
            <v>#N/A</v>
          </cell>
          <cell r="E1621" t="e">
            <v>#N/A</v>
          </cell>
        </row>
        <row r="1622">
          <cell r="C1622" t="e">
            <v>#N/A</v>
          </cell>
          <cell r="D1622" t="e">
            <v>#N/A</v>
          </cell>
          <cell r="E1622" t="e">
            <v>#N/A</v>
          </cell>
        </row>
        <row r="1623">
          <cell r="C1623" t="e">
            <v>#N/A</v>
          </cell>
          <cell r="D1623" t="e">
            <v>#N/A</v>
          </cell>
          <cell r="E1623" t="e">
            <v>#N/A</v>
          </cell>
        </row>
        <row r="1624">
          <cell r="C1624" t="e">
            <v>#N/A</v>
          </cell>
          <cell r="D1624" t="e">
            <v>#N/A</v>
          </cell>
          <cell r="E1624" t="e">
            <v>#N/A</v>
          </cell>
        </row>
        <row r="1625">
          <cell r="C1625" t="e">
            <v>#N/A</v>
          </cell>
          <cell r="D1625" t="e">
            <v>#N/A</v>
          </cell>
          <cell r="E1625" t="e">
            <v>#N/A</v>
          </cell>
        </row>
        <row r="1626">
          <cell r="C1626" t="e">
            <v>#N/A</v>
          </cell>
          <cell r="D1626" t="e">
            <v>#N/A</v>
          </cell>
          <cell r="E1626" t="e">
            <v>#N/A</v>
          </cell>
        </row>
        <row r="1627">
          <cell r="C1627" t="e">
            <v>#N/A</v>
          </cell>
          <cell r="D1627" t="e">
            <v>#N/A</v>
          </cell>
          <cell r="E1627" t="e">
            <v>#N/A</v>
          </cell>
        </row>
        <row r="1628">
          <cell r="C1628" t="e">
            <v>#N/A</v>
          </cell>
          <cell r="D1628" t="e">
            <v>#N/A</v>
          </cell>
          <cell r="E1628" t="e">
            <v>#N/A</v>
          </cell>
        </row>
        <row r="1629">
          <cell r="C1629" t="e">
            <v>#N/A</v>
          </cell>
          <cell r="D1629" t="e">
            <v>#N/A</v>
          </cell>
          <cell r="E1629" t="e">
            <v>#N/A</v>
          </cell>
        </row>
        <row r="1630">
          <cell r="C1630" t="e">
            <v>#N/A</v>
          </cell>
          <cell r="D1630" t="e">
            <v>#N/A</v>
          </cell>
          <cell r="E1630" t="e">
            <v>#N/A</v>
          </cell>
        </row>
        <row r="1631">
          <cell r="C1631" t="e">
            <v>#N/A</v>
          </cell>
          <cell r="D1631" t="e">
            <v>#N/A</v>
          </cell>
          <cell r="E1631" t="e">
            <v>#N/A</v>
          </cell>
        </row>
        <row r="1632">
          <cell r="C1632" t="e">
            <v>#N/A</v>
          </cell>
          <cell r="D1632" t="e">
            <v>#N/A</v>
          </cell>
          <cell r="E1632" t="e">
            <v>#N/A</v>
          </cell>
        </row>
        <row r="1633">
          <cell r="C1633" t="e">
            <v>#N/A</v>
          </cell>
          <cell r="D1633" t="e">
            <v>#N/A</v>
          </cell>
          <cell r="E1633" t="e">
            <v>#N/A</v>
          </cell>
        </row>
        <row r="1634">
          <cell r="C1634" t="e">
            <v>#N/A</v>
          </cell>
          <cell r="D1634" t="e">
            <v>#N/A</v>
          </cell>
          <cell r="E1634" t="e">
            <v>#N/A</v>
          </cell>
        </row>
        <row r="1635">
          <cell r="C1635" t="e">
            <v>#N/A</v>
          </cell>
          <cell r="D1635" t="e">
            <v>#N/A</v>
          </cell>
          <cell r="E1635" t="e">
            <v>#N/A</v>
          </cell>
        </row>
        <row r="1636">
          <cell r="C1636" t="e">
            <v>#N/A</v>
          </cell>
          <cell r="D1636" t="e">
            <v>#N/A</v>
          </cell>
          <cell r="E1636" t="e">
            <v>#N/A</v>
          </cell>
        </row>
        <row r="1637">
          <cell r="C1637" t="e">
            <v>#N/A</v>
          </cell>
          <cell r="D1637" t="e">
            <v>#N/A</v>
          </cell>
          <cell r="E1637" t="e">
            <v>#N/A</v>
          </cell>
        </row>
        <row r="1638">
          <cell r="C1638" t="e">
            <v>#N/A</v>
          </cell>
          <cell r="D1638" t="e">
            <v>#N/A</v>
          </cell>
          <cell r="E1638" t="e">
            <v>#N/A</v>
          </cell>
        </row>
        <row r="1639">
          <cell r="C1639" t="e">
            <v>#N/A</v>
          </cell>
          <cell r="D1639" t="e">
            <v>#N/A</v>
          </cell>
          <cell r="E1639" t="e">
            <v>#N/A</v>
          </cell>
        </row>
        <row r="1640">
          <cell r="C1640" t="e">
            <v>#N/A</v>
          </cell>
          <cell r="D1640" t="e">
            <v>#N/A</v>
          </cell>
          <cell r="E1640" t="e">
            <v>#N/A</v>
          </cell>
        </row>
        <row r="1641">
          <cell r="C1641" t="e">
            <v>#N/A</v>
          </cell>
          <cell r="D1641" t="e">
            <v>#N/A</v>
          </cell>
          <cell r="E1641" t="e">
            <v>#N/A</v>
          </cell>
        </row>
        <row r="1642">
          <cell r="C1642" t="e">
            <v>#N/A</v>
          </cell>
          <cell r="D1642" t="e">
            <v>#N/A</v>
          </cell>
          <cell r="E1642" t="e">
            <v>#N/A</v>
          </cell>
        </row>
        <row r="1643">
          <cell r="C1643" t="e">
            <v>#N/A</v>
          </cell>
          <cell r="D1643" t="e">
            <v>#N/A</v>
          </cell>
          <cell r="E1643" t="e">
            <v>#N/A</v>
          </cell>
        </row>
        <row r="1644">
          <cell r="C1644" t="e">
            <v>#N/A</v>
          </cell>
          <cell r="D1644" t="e">
            <v>#N/A</v>
          </cell>
          <cell r="E1644" t="e">
            <v>#N/A</v>
          </cell>
        </row>
        <row r="1645">
          <cell r="C1645" t="e">
            <v>#N/A</v>
          </cell>
          <cell r="D1645" t="e">
            <v>#N/A</v>
          </cell>
          <cell r="E1645" t="e">
            <v>#N/A</v>
          </cell>
        </row>
        <row r="1646">
          <cell r="C1646" t="e">
            <v>#N/A</v>
          </cell>
          <cell r="D1646" t="e">
            <v>#N/A</v>
          </cell>
          <cell r="E1646" t="e">
            <v>#N/A</v>
          </cell>
        </row>
        <row r="1647">
          <cell r="C1647" t="e">
            <v>#N/A</v>
          </cell>
          <cell r="D1647" t="e">
            <v>#N/A</v>
          </cell>
          <cell r="E1647" t="e">
            <v>#N/A</v>
          </cell>
        </row>
        <row r="1648">
          <cell r="C1648" t="e">
            <v>#N/A</v>
          </cell>
          <cell r="D1648" t="e">
            <v>#N/A</v>
          </cell>
          <cell r="E1648" t="e">
            <v>#N/A</v>
          </cell>
        </row>
        <row r="1649">
          <cell r="C1649" t="e">
            <v>#N/A</v>
          </cell>
          <cell r="D1649" t="e">
            <v>#N/A</v>
          </cell>
          <cell r="E1649" t="e">
            <v>#N/A</v>
          </cell>
        </row>
        <row r="1650">
          <cell r="C1650" t="e">
            <v>#N/A</v>
          </cell>
          <cell r="D1650" t="e">
            <v>#N/A</v>
          </cell>
          <cell r="E1650" t="e">
            <v>#N/A</v>
          </cell>
        </row>
        <row r="1651">
          <cell r="C1651" t="e">
            <v>#N/A</v>
          </cell>
          <cell r="D1651" t="e">
            <v>#N/A</v>
          </cell>
          <cell r="E1651" t="e">
            <v>#N/A</v>
          </cell>
        </row>
        <row r="1652">
          <cell r="C1652" t="e">
            <v>#N/A</v>
          </cell>
          <cell r="D1652" t="e">
            <v>#N/A</v>
          </cell>
          <cell r="E1652" t="e">
            <v>#N/A</v>
          </cell>
        </row>
        <row r="1653">
          <cell r="C1653" t="e">
            <v>#N/A</v>
          </cell>
          <cell r="D1653" t="e">
            <v>#N/A</v>
          </cell>
          <cell r="E1653" t="e">
            <v>#N/A</v>
          </cell>
        </row>
        <row r="1654">
          <cell r="C1654" t="e">
            <v>#N/A</v>
          </cell>
          <cell r="D1654" t="e">
            <v>#N/A</v>
          </cell>
          <cell r="E1654" t="e">
            <v>#N/A</v>
          </cell>
        </row>
        <row r="1655">
          <cell r="C1655" t="e">
            <v>#N/A</v>
          </cell>
          <cell r="D1655" t="e">
            <v>#N/A</v>
          </cell>
          <cell r="E1655" t="e">
            <v>#N/A</v>
          </cell>
        </row>
        <row r="1656">
          <cell r="C1656" t="e">
            <v>#N/A</v>
          </cell>
          <cell r="D1656" t="e">
            <v>#N/A</v>
          </cell>
          <cell r="E1656" t="e">
            <v>#N/A</v>
          </cell>
        </row>
        <row r="1657">
          <cell r="C1657" t="e">
            <v>#N/A</v>
          </cell>
          <cell r="D1657" t="e">
            <v>#N/A</v>
          </cell>
          <cell r="E1657" t="e">
            <v>#N/A</v>
          </cell>
        </row>
        <row r="1658">
          <cell r="C1658" t="e">
            <v>#N/A</v>
          </cell>
          <cell r="D1658" t="e">
            <v>#N/A</v>
          </cell>
          <cell r="E1658" t="e">
            <v>#N/A</v>
          </cell>
        </row>
        <row r="1659">
          <cell r="C1659" t="e">
            <v>#N/A</v>
          </cell>
          <cell r="D1659" t="e">
            <v>#N/A</v>
          </cell>
          <cell r="E1659" t="e">
            <v>#N/A</v>
          </cell>
        </row>
        <row r="1660">
          <cell r="C1660" t="e">
            <v>#N/A</v>
          </cell>
          <cell r="D1660" t="e">
            <v>#N/A</v>
          </cell>
          <cell r="E1660" t="e">
            <v>#N/A</v>
          </cell>
        </row>
        <row r="1661">
          <cell r="C1661" t="e">
            <v>#N/A</v>
          </cell>
          <cell r="D1661" t="e">
            <v>#N/A</v>
          </cell>
          <cell r="E1661" t="e">
            <v>#N/A</v>
          </cell>
        </row>
        <row r="1662">
          <cell r="C1662" t="e">
            <v>#N/A</v>
          </cell>
          <cell r="D1662" t="e">
            <v>#N/A</v>
          </cell>
          <cell r="E1662" t="e">
            <v>#N/A</v>
          </cell>
        </row>
        <row r="1663">
          <cell r="C1663" t="e">
            <v>#N/A</v>
          </cell>
          <cell r="D1663" t="e">
            <v>#N/A</v>
          </cell>
          <cell r="E1663" t="e">
            <v>#N/A</v>
          </cell>
        </row>
        <row r="1664">
          <cell r="C1664" t="e">
            <v>#N/A</v>
          </cell>
          <cell r="D1664" t="e">
            <v>#N/A</v>
          </cell>
          <cell r="E1664" t="e">
            <v>#N/A</v>
          </cell>
        </row>
        <row r="1665">
          <cell r="C1665" t="e">
            <v>#N/A</v>
          </cell>
          <cell r="D1665" t="e">
            <v>#N/A</v>
          </cell>
          <cell r="E1665" t="e">
            <v>#N/A</v>
          </cell>
        </row>
        <row r="1666">
          <cell r="C1666" t="e">
            <v>#N/A</v>
          </cell>
          <cell r="D1666" t="e">
            <v>#N/A</v>
          </cell>
          <cell r="E1666" t="e">
            <v>#N/A</v>
          </cell>
        </row>
        <row r="1667">
          <cell r="C1667" t="e">
            <v>#N/A</v>
          </cell>
          <cell r="D1667" t="e">
            <v>#N/A</v>
          </cell>
          <cell r="E1667" t="e">
            <v>#N/A</v>
          </cell>
        </row>
        <row r="1668">
          <cell r="C1668" t="e">
            <v>#N/A</v>
          </cell>
          <cell r="D1668" t="e">
            <v>#N/A</v>
          </cell>
          <cell r="E1668" t="e">
            <v>#N/A</v>
          </cell>
        </row>
        <row r="1669">
          <cell r="C1669" t="e">
            <v>#N/A</v>
          </cell>
          <cell r="D1669" t="e">
            <v>#N/A</v>
          </cell>
          <cell r="E1669" t="e">
            <v>#N/A</v>
          </cell>
        </row>
        <row r="1670">
          <cell r="C1670" t="e">
            <v>#N/A</v>
          </cell>
          <cell r="D1670" t="e">
            <v>#N/A</v>
          </cell>
          <cell r="E1670" t="e">
            <v>#N/A</v>
          </cell>
        </row>
        <row r="1671">
          <cell r="C1671" t="e">
            <v>#N/A</v>
          </cell>
          <cell r="D1671" t="e">
            <v>#N/A</v>
          </cell>
          <cell r="E1671" t="e">
            <v>#N/A</v>
          </cell>
        </row>
        <row r="1672">
          <cell r="C1672" t="e">
            <v>#N/A</v>
          </cell>
          <cell r="D1672" t="e">
            <v>#N/A</v>
          </cell>
          <cell r="E1672" t="e">
            <v>#N/A</v>
          </cell>
        </row>
        <row r="1673">
          <cell r="C1673" t="e">
            <v>#N/A</v>
          </cell>
          <cell r="D1673" t="e">
            <v>#N/A</v>
          </cell>
          <cell r="E1673" t="e">
            <v>#N/A</v>
          </cell>
        </row>
        <row r="1674">
          <cell r="C1674" t="e">
            <v>#N/A</v>
          </cell>
          <cell r="D1674" t="e">
            <v>#N/A</v>
          </cell>
          <cell r="E1674" t="e">
            <v>#N/A</v>
          </cell>
        </row>
        <row r="1675">
          <cell r="C1675" t="e">
            <v>#N/A</v>
          </cell>
          <cell r="D1675" t="e">
            <v>#N/A</v>
          </cell>
          <cell r="E1675" t="e">
            <v>#N/A</v>
          </cell>
        </row>
        <row r="1676">
          <cell r="C1676" t="e">
            <v>#N/A</v>
          </cell>
          <cell r="D1676" t="e">
            <v>#N/A</v>
          </cell>
          <cell r="E1676" t="e">
            <v>#N/A</v>
          </cell>
        </row>
        <row r="1677">
          <cell r="C1677" t="e">
            <v>#N/A</v>
          </cell>
          <cell r="D1677" t="e">
            <v>#N/A</v>
          </cell>
          <cell r="E1677" t="e">
            <v>#N/A</v>
          </cell>
        </row>
        <row r="1678">
          <cell r="C1678" t="e">
            <v>#N/A</v>
          </cell>
          <cell r="D1678" t="e">
            <v>#N/A</v>
          </cell>
          <cell r="E1678" t="e">
            <v>#N/A</v>
          </cell>
        </row>
        <row r="1679">
          <cell r="C1679" t="e">
            <v>#N/A</v>
          </cell>
          <cell r="D1679" t="e">
            <v>#N/A</v>
          </cell>
          <cell r="E1679" t="e">
            <v>#N/A</v>
          </cell>
        </row>
        <row r="1680">
          <cell r="C1680" t="e">
            <v>#N/A</v>
          </cell>
          <cell r="D1680" t="e">
            <v>#N/A</v>
          </cell>
          <cell r="E1680" t="e">
            <v>#N/A</v>
          </cell>
        </row>
        <row r="1681">
          <cell r="C1681" t="e">
            <v>#N/A</v>
          </cell>
          <cell r="D1681" t="e">
            <v>#N/A</v>
          </cell>
          <cell r="E1681" t="e">
            <v>#N/A</v>
          </cell>
        </row>
        <row r="1682">
          <cell r="C1682" t="e">
            <v>#N/A</v>
          </cell>
          <cell r="D1682" t="e">
            <v>#N/A</v>
          </cell>
          <cell r="E1682" t="e">
            <v>#N/A</v>
          </cell>
        </row>
        <row r="1683">
          <cell r="C1683" t="e">
            <v>#N/A</v>
          </cell>
          <cell r="D1683" t="e">
            <v>#N/A</v>
          </cell>
          <cell r="E1683" t="e">
            <v>#N/A</v>
          </cell>
        </row>
        <row r="1684">
          <cell r="C1684" t="e">
            <v>#N/A</v>
          </cell>
          <cell r="D1684" t="e">
            <v>#N/A</v>
          </cell>
          <cell r="E1684" t="e">
            <v>#N/A</v>
          </cell>
        </row>
        <row r="1685">
          <cell r="C1685" t="e">
            <v>#N/A</v>
          </cell>
          <cell r="D1685" t="e">
            <v>#N/A</v>
          </cell>
          <cell r="E1685" t="e">
            <v>#N/A</v>
          </cell>
        </row>
        <row r="1686">
          <cell r="C1686" t="e">
            <v>#N/A</v>
          </cell>
          <cell r="D1686" t="e">
            <v>#N/A</v>
          </cell>
          <cell r="E1686" t="e">
            <v>#N/A</v>
          </cell>
        </row>
        <row r="1687">
          <cell r="C1687" t="e">
            <v>#N/A</v>
          </cell>
          <cell r="D1687" t="e">
            <v>#N/A</v>
          </cell>
          <cell r="E1687" t="e">
            <v>#N/A</v>
          </cell>
        </row>
        <row r="1688">
          <cell r="C1688" t="e">
            <v>#N/A</v>
          </cell>
          <cell r="D1688" t="e">
            <v>#N/A</v>
          </cell>
          <cell r="E1688" t="e">
            <v>#N/A</v>
          </cell>
        </row>
        <row r="1689">
          <cell r="C1689" t="e">
            <v>#N/A</v>
          </cell>
          <cell r="D1689" t="e">
            <v>#N/A</v>
          </cell>
          <cell r="E1689" t="e">
            <v>#N/A</v>
          </cell>
        </row>
        <row r="1690">
          <cell r="C1690" t="e">
            <v>#N/A</v>
          </cell>
          <cell r="D1690" t="e">
            <v>#N/A</v>
          </cell>
          <cell r="E1690" t="e">
            <v>#N/A</v>
          </cell>
        </row>
        <row r="1691">
          <cell r="C1691" t="e">
            <v>#N/A</v>
          </cell>
          <cell r="D1691" t="e">
            <v>#N/A</v>
          </cell>
          <cell r="E1691" t="e">
            <v>#N/A</v>
          </cell>
        </row>
        <row r="1692">
          <cell r="C1692" t="e">
            <v>#N/A</v>
          </cell>
          <cell r="D1692" t="e">
            <v>#N/A</v>
          </cell>
          <cell r="E1692" t="e">
            <v>#N/A</v>
          </cell>
        </row>
        <row r="1693">
          <cell r="C1693" t="e">
            <v>#N/A</v>
          </cell>
          <cell r="D1693" t="e">
            <v>#N/A</v>
          </cell>
          <cell r="E1693" t="e">
            <v>#N/A</v>
          </cell>
        </row>
        <row r="1694">
          <cell r="C1694" t="e">
            <v>#N/A</v>
          </cell>
          <cell r="D1694" t="e">
            <v>#N/A</v>
          </cell>
          <cell r="E1694" t="e">
            <v>#N/A</v>
          </cell>
        </row>
        <row r="1695">
          <cell r="C1695" t="e">
            <v>#N/A</v>
          </cell>
          <cell r="D1695" t="e">
            <v>#N/A</v>
          </cell>
          <cell r="E1695" t="e">
            <v>#N/A</v>
          </cell>
        </row>
        <row r="1696">
          <cell r="C1696" t="e">
            <v>#N/A</v>
          </cell>
          <cell r="D1696" t="e">
            <v>#N/A</v>
          </cell>
          <cell r="E1696" t="e">
            <v>#N/A</v>
          </cell>
        </row>
        <row r="1697">
          <cell r="C1697" t="e">
            <v>#N/A</v>
          </cell>
          <cell r="D1697" t="e">
            <v>#N/A</v>
          </cell>
          <cell r="E1697" t="e">
            <v>#N/A</v>
          </cell>
        </row>
        <row r="1698">
          <cell r="C1698" t="e">
            <v>#N/A</v>
          </cell>
          <cell r="D1698" t="e">
            <v>#N/A</v>
          </cell>
          <cell r="E1698" t="e">
            <v>#N/A</v>
          </cell>
        </row>
        <row r="1699">
          <cell r="C1699" t="e">
            <v>#N/A</v>
          </cell>
          <cell r="D1699" t="e">
            <v>#N/A</v>
          </cell>
          <cell r="E1699" t="e">
            <v>#N/A</v>
          </cell>
        </row>
        <row r="1700">
          <cell r="C1700" t="e">
            <v>#N/A</v>
          </cell>
          <cell r="D1700" t="e">
            <v>#N/A</v>
          </cell>
          <cell r="E1700" t="e">
            <v>#N/A</v>
          </cell>
        </row>
        <row r="1701">
          <cell r="C1701" t="e">
            <v>#N/A</v>
          </cell>
          <cell r="D1701" t="e">
            <v>#N/A</v>
          </cell>
          <cell r="E1701" t="e">
            <v>#N/A</v>
          </cell>
        </row>
        <row r="1702">
          <cell r="C1702" t="e">
            <v>#N/A</v>
          </cell>
          <cell r="D1702" t="e">
            <v>#N/A</v>
          </cell>
          <cell r="E1702" t="e">
            <v>#N/A</v>
          </cell>
        </row>
        <row r="1703">
          <cell r="C1703" t="e">
            <v>#N/A</v>
          </cell>
          <cell r="D1703" t="e">
            <v>#N/A</v>
          </cell>
          <cell r="E1703" t="e">
            <v>#N/A</v>
          </cell>
        </row>
        <row r="1704">
          <cell r="C1704" t="e">
            <v>#N/A</v>
          </cell>
          <cell r="D1704" t="e">
            <v>#N/A</v>
          </cell>
          <cell r="E1704" t="e">
            <v>#N/A</v>
          </cell>
        </row>
        <row r="1705">
          <cell r="C1705" t="e">
            <v>#N/A</v>
          </cell>
          <cell r="D1705" t="e">
            <v>#N/A</v>
          </cell>
          <cell r="E1705" t="e">
            <v>#N/A</v>
          </cell>
        </row>
        <row r="1706">
          <cell r="C1706" t="e">
            <v>#N/A</v>
          </cell>
          <cell r="D1706" t="e">
            <v>#N/A</v>
          </cell>
          <cell r="E1706" t="e">
            <v>#N/A</v>
          </cell>
        </row>
        <row r="1707">
          <cell r="C1707" t="e">
            <v>#N/A</v>
          </cell>
          <cell r="D1707" t="e">
            <v>#N/A</v>
          </cell>
          <cell r="E1707" t="e">
            <v>#N/A</v>
          </cell>
        </row>
        <row r="1708">
          <cell r="C1708" t="e">
            <v>#N/A</v>
          </cell>
          <cell r="D1708" t="e">
            <v>#N/A</v>
          </cell>
          <cell r="E1708" t="e">
            <v>#N/A</v>
          </cell>
        </row>
        <row r="1709">
          <cell r="C1709" t="e">
            <v>#N/A</v>
          </cell>
          <cell r="D1709" t="e">
            <v>#N/A</v>
          </cell>
          <cell r="E1709" t="e">
            <v>#N/A</v>
          </cell>
        </row>
        <row r="1710">
          <cell r="C1710" t="e">
            <v>#N/A</v>
          </cell>
          <cell r="D1710" t="e">
            <v>#N/A</v>
          </cell>
          <cell r="E1710" t="e">
            <v>#N/A</v>
          </cell>
        </row>
        <row r="1711">
          <cell r="C1711" t="e">
            <v>#N/A</v>
          </cell>
          <cell r="D1711" t="e">
            <v>#N/A</v>
          </cell>
          <cell r="E1711" t="e">
            <v>#N/A</v>
          </cell>
        </row>
        <row r="1712">
          <cell r="C1712" t="e">
            <v>#N/A</v>
          </cell>
          <cell r="D1712" t="e">
            <v>#N/A</v>
          </cell>
          <cell r="E1712" t="e">
            <v>#N/A</v>
          </cell>
        </row>
        <row r="1713">
          <cell r="C1713" t="e">
            <v>#N/A</v>
          </cell>
          <cell r="D1713" t="e">
            <v>#N/A</v>
          </cell>
          <cell r="E1713" t="e">
            <v>#N/A</v>
          </cell>
        </row>
        <row r="1714">
          <cell r="C1714" t="e">
            <v>#N/A</v>
          </cell>
          <cell r="D1714" t="e">
            <v>#N/A</v>
          </cell>
          <cell r="E1714" t="e">
            <v>#N/A</v>
          </cell>
        </row>
        <row r="1715">
          <cell r="C1715" t="e">
            <v>#N/A</v>
          </cell>
          <cell r="D1715" t="e">
            <v>#N/A</v>
          </cell>
          <cell r="E1715" t="e">
            <v>#N/A</v>
          </cell>
        </row>
        <row r="1716">
          <cell r="C1716" t="e">
            <v>#N/A</v>
          </cell>
          <cell r="D1716" t="e">
            <v>#N/A</v>
          </cell>
          <cell r="E1716" t="e">
            <v>#N/A</v>
          </cell>
        </row>
        <row r="1717">
          <cell r="C1717" t="e">
            <v>#N/A</v>
          </cell>
          <cell r="D1717" t="e">
            <v>#N/A</v>
          </cell>
          <cell r="E1717" t="e">
            <v>#N/A</v>
          </cell>
        </row>
        <row r="1718">
          <cell r="C1718" t="e">
            <v>#N/A</v>
          </cell>
          <cell r="D1718" t="e">
            <v>#N/A</v>
          </cell>
          <cell r="E1718" t="e">
            <v>#N/A</v>
          </cell>
        </row>
        <row r="1719">
          <cell r="C1719" t="e">
            <v>#N/A</v>
          </cell>
          <cell r="D1719" t="e">
            <v>#N/A</v>
          </cell>
          <cell r="E1719" t="e">
            <v>#N/A</v>
          </cell>
        </row>
        <row r="1720">
          <cell r="C1720" t="e">
            <v>#N/A</v>
          </cell>
          <cell r="D1720" t="e">
            <v>#N/A</v>
          </cell>
          <cell r="E1720" t="e">
            <v>#N/A</v>
          </cell>
        </row>
        <row r="1721">
          <cell r="C1721" t="e">
            <v>#N/A</v>
          </cell>
          <cell r="D1721" t="e">
            <v>#N/A</v>
          </cell>
          <cell r="E1721" t="e">
            <v>#N/A</v>
          </cell>
        </row>
        <row r="1722">
          <cell r="C1722" t="e">
            <v>#N/A</v>
          </cell>
          <cell r="D1722" t="e">
            <v>#N/A</v>
          </cell>
          <cell r="E1722" t="e">
            <v>#N/A</v>
          </cell>
        </row>
        <row r="1723">
          <cell r="C1723" t="e">
            <v>#N/A</v>
          </cell>
          <cell r="D1723" t="e">
            <v>#N/A</v>
          </cell>
          <cell r="E1723" t="e">
            <v>#N/A</v>
          </cell>
        </row>
        <row r="1724">
          <cell r="C1724" t="e">
            <v>#N/A</v>
          </cell>
          <cell r="D1724" t="e">
            <v>#N/A</v>
          </cell>
          <cell r="E1724" t="e">
            <v>#N/A</v>
          </cell>
        </row>
        <row r="1725">
          <cell r="C1725" t="e">
            <v>#N/A</v>
          </cell>
          <cell r="D1725" t="e">
            <v>#N/A</v>
          </cell>
          <cell r="E1725" t="e">
            <v>#N/A</v>
          </cell>
        </row>
        <row r="1726">
          <cell r="C1726" t="e">
            <v>#N/A</v>
          </cell>
          <cell r="D1726" t="e">
            <v>#N/A</v>
          </cell>
          <cell r="E1726" t="e">
            <v>#N/A</v>
          </cell>
        </row>
        <row r="1727">
          <cell r="C1727" t="e">
            <v>#N/A</v>
          </cell>
          <cell r="D1727" t="e">
            <v>#N/A</v>
          </cell>
          <cell r="E1727" t="e">
            <v>#N/A</v>
          </cell>
        </row>
        <row r="1728">
          <cell r="C1728" t="e">
            <v>#N/A</v>
          </cell>
          <cell r="D1728" t="e">
            <v>#N/A</v>
          </cell>
          <cell r="E1728" t="e">
            <v>#N/A</v>
          </cell>
        </row>
        <row r="1729">
          <cell r="C1729" t="e">
            <v>#N/A</v>
          </cell>
          <cell r="D1729" t="e">
            <v>#N/A</v>
          </cell>
          <cell r="E1729" t="e">
            <v>#N/A</v>
          </cell>
        </row>
        <row r="1730">
          <cell r="C1730" t="e">
            <v>#N/A</v>
          </cell>
          <cell r="D1730" t="e">
            <v>#N/A</v>
          </cell>
          <cell r="E1730" t="e">
            <v>#N/A</v>
          </cell>
        </row>
        <row r="1731">
          <cell r="C1731" t="e">
            <v>#N/A</v>
          </cell>
          <cell r="D1731" t="e">
            <v>#N/A</v>
          </cell>
          <cell r="E1731" t="e">
            <v>#N/A</v>
          </cell>
        </row>
        <row r="1732">
          <cell r="C1732" t="e">
            <v>#N/A</v>
          </cell>
          <cell r="D1732" t="e">
            <v>#N/A</v>
          </cell>
          <cell r="E1732" t="e">
            <v>#N/A</v>
          </cell>
        </row>
        <row r="1733">
          <cell r="C1733" t="e">
            <v>#N/A</v>
          </cell>
          <cell r="D1733" t="e">
            <v>#N/A</v>
          </cell>
          <cell r="E1733" t="e">
            <v>#N/A</v>
          </cell>
        </row>
        <row r="1734">
          <cell r="C1734" t="e">
            <v>#N/A</v>
          </cell>
          <cell r="D1734" t="e">
            <v>#N/A</v>
          </cell>
          <cell r="E1734" t="e">
            <v>#N/A</v>
          </cell>
        </row>
        <row r="1735">
          <cell r="C1735" t="e">
            <v>#N/A</v>
          </cell>
          <cell r="D1735" t="e">
            <v>#N/A</v>
          </cell>
          <cell r="E1735" t="e">
            <v>#N/A</v>
          </cell>
        </row>
        <row r="1736">
          <cell r="C1736" t="e">
            <v>#N/A</v>
          </cell>
          <cell r="D1736" t="e">
            <v>#N/A</v>
          </cell>
          <cell r="E1736" t="e">
            <v>#N/A</v>
          </cell>
        </row>
        <row r="1737">
          <cell r="C1737" t="e">
            <v>#N/A</v>
          </cell>
          <cell r="D1737" t="e">
            <v>#N/A</v>
          </cell>
          <cell r="E1737" t="e">
            <v>#N/A</v>
          </cell>
        </row>
        <row r="1738">
          <cell r="C1738" t="e">
            <v>#N/A</v>
          </cell>
          <cell r="D1738" t="e">
            <v>#N/A</v>
          </cell>
          <cell r="E1738" t="e">
            <v>#N/A</v>
          </cell>
        </row>
        <row r="1739">
          <cell r="C1739" t="e">
            <v>#N/A</v>
          </cell>
          <cell r="D1739" t="e">
            <v>#N/A</v>
          </cell>
          <cell r="E1739" t="e">
            <v>#N/A</v>
          </cell>
        </row>
        <row r="1740">
          <cell r="C1740" t="e">
            <v>#N/A</v>
          </cell>
          <cell r="D1740" t="e">
            <v>#N/A</v>
          </cell>
          <cell r="E1740" t="e">
            <v>#N/A</v>
          </cell>
        </row>
        <row r="1741">
          <cell r="C1741" t="e">
            <v>#N/A</v>
          </cell>
          <cell r="D1741" t="e">
            <v>#N/A</v>
          </cell>
          <cell r="E1741" t="e">
            <v>#N/A</v>
          </cell>
        </row>
        <row r="1742">
          <cell r="C1742" t="e">
            <v>#N/A</v>
          </cell>
          <cell r="D1742" t="e">
            <v>#N/A</v>
          </cell>
          <cell r="E1742" t="e">
            <v>#N/A</v>
          </cell>
        </row>
        <row r="1743">
          <cell r="C1743" t="e">
            <v>#N/A</v>
          </cell>
          <cell r="D1743" t="e">
            <v>#N/A</v>
          </cell>
          <cell r="E1743" t="e">
            <v>#N/A</v>
          </cell>
        </row>
        <row r="1744">
          <cell r="C1744" t="e">
            <v>#N/A</v>
          </cell>
          <cell r="D1744" t="e">
            <v>#N/A</v>
          </cell>
          <cell r="E1744" t="e">
            <v>#N/A</v>
          </cell>
        </row>
        <row r="1745">
          <cell r="C1745" t="e">
            <v>#N/A</v>
          </cell>
          <cell r="D1745" t="e">
            <v>#N/A</v>
          </cell>
          <cell r="E1745" t="e">
            <v>#N/A</v>
          </cell>
        </row>
        <row r="1746">
          <cell r="C1746" t="e">
            <v>#N/A</v>
          </cell>
          <cell r="D1746" t="e">
            <v>#N/A</v>
          </cell>
          <cell r="E1746" t="e">
            <v>#N/A</v>
          </cell>
        </row>
        <row r="1747">
          <cell r="C1747" t="e">
            <v>#N/A</v>
          </cell>
          <cell r="D1747" t="e">
            <v>#N/A</v>
          </cell>
          <cell r="E1747" t="e">
            <v>#N/A</v>
          </cell>
        </row>
        <row r="1748">
          <cell r="C1748" t="e">
            <v>#N/A</v>
          </cell>
          <cell r="D1748" t="e">
            <v>#N/A</v>
          </cell>
          <cell r="E1748" t="e">
            <v>#N/A</v>
          </cell>
        </row>
        <row r="1749">
          <cell r="C1749" t="e">
            <v>#N/A</v>
          </cell>
          <cell r="D1749" t="e">
            <v>#N/A</v>
          </cell>
          <cell r="E1749" t="e">
            <v>#N/A</v>
          </cell>
        </row>
        <row r="1750">
          <cell r="C1750" t="e">
            <v>#N/A</v>
          </cell>
          <cell r="D1750" t="e">
            <v>#N/A</v>
          </cell>
          <cell r="E1750" t="e">
            <v>#N/A</v>
          </cell>
        </row>
        <row r="1751">
          <cell r="C1751" t="e">
            <v>#N/A</v>
          </cell>
          <cell r="D1751" t="e">
            <v>#N/A</v>
          </cell>
          <cell r="E1751" t="e">
            <v>#N/A</v>
          </cell>
        </row>
        <row r="1752">
          <cell r="C1752" t="e">
            <v>#N/A</v>
          </cell>
          <cell r="D1752" t="e">
            <v>#N/A</v>
          </cell>
          <cell r="E1752" t="e">
            <v>#N/A</v>
          </cell>
        </row>
        <row r="1753">
          <cell r="C1753" t="e">
            <v>#N/A</v>
          </cell>
          <cell r="D1753" t="e">
            <v>#N/A</v>
          </cell>
          <cell r="E1753" t="e">
            <v>#N/A</v>
          </cell>
        </row>
        <row r="1754">
          <cell r="C1754" t="e">
            <v>#N/A</v>
          </cell>
          <cell r="D1754" t="e">
            <v>#N/A</v>
          </cell>
          <cell r="E1754" t="e">
            <v>#N/A</v>
          </cell>
        </row>
        <row r="1755">
          <cell r="C1755" t="e">
            <v>#N/A</v>
          </cell>
          <cell r="D1755" t="e">
            <v>#N/A</v>
          </cell>
          <cell r="E1755" t="e">
            <v>#N/A</v>
          </cell>
        </row>
        <row r="1756">
          <cell r="C1756" t="e">
            <v>#N/A</v>
          </cell>
          <cell r="D1756" t="e">
            <v>#N/A</v>
          </cell>
          <cell r="E1756" t="e">
            <v>#N/A</v>
          </cell>
        </row>
        <row r="1757">
          <cell r="C1757" t="e">
            <v>#N/A</v>
          </cell>
          <cell r="D1757" t="e">
            <v>#N/A</v>
          </cell>
          <cell r="E1757" t="e">
            <v>#N/A</v>
          </cell>
        </row>
        <row r="1758">
          <cell r="C1758" t="e">
            <v>#N/A</v>
          </cell>
          <cell r="D1758" t="e">
            <v>#N/A</v>
          </cell>
          <cell r="E1758" t="e">
            <v>#N/A</v>
          </cell>
        </row>
        <row r="1759">
          <cell r="C1759" t="e">
            <v>#N/A</v>
          </cell>
          <cell r="D1759" t="e">
            <v>#N/A</v>
          </cell>
          <cell r="E1759" t="e">
            <v>#N/A</v>
          </cell>
        </row>
        <row r="1760">
          <cell r="C1760" t="e">
            <v>#N/A</v>
          </cell>
          <cell r="D1760" t="e">
            <v>#N/A</v>
          </cell>
          <cell r="E1760" t="e">
            <v>#N/A</v>
          </cell>
        </row>
        <row r="1761">
          <cell r="C1761" t="e">
            <v>#N/A</v>
          </cell>
          <cell r="D1761" t="e">
            <v>#N/A</v>
          </cell>
          <cell r="E1761" t="e">
            <v>#N/A</v>
          </cell>
        </row>
        <row r="1762">
          <cell r="C1762" t="e">
            <v>#N/A</v>
          </cell>
          <cell r="D1762" t="e">
            <v>#N/A</v>
          </cell>
          <cell r="E1762" t="e">
            <v>#N/A</v>
          </cell>
        </row>
        <row r="1763">
          <cell r="C1763" t="e">
            <v>#N/A</v>
          </cell>
          <cell r="D1763" t="e">
            <v>#N/A</v>
          </cell>
          <cell r="E1763" t="e">
            <v>#N/A</v>
          </cell>
        </row>
        <row r="1764">
          <cell r="C1764" t="e">
            <v>#N/A</v>
          </cell>
          <cell r="D1764" t="e">
            <v>#N/A</v>
          </cell>
          <cell r="E1764" t="e">
            <v>#N/A</v>
          </cell>
        </row>
        <row r="1765">
          <cell r="C1765" t="e">
            <v>#N/A</v>
          </cell>
          <cell r="D1765" t="e">
            <v>#N/A</v>
          </cell>
          <cell r="E1765" t="e">
            <v>#N/A</v>
          </cell>
        </row>
        <row r="1766">
          <cell r="C1766" t="e">
            <v>#N/A</v>
          </cell>
          <cell r="D1766" t="e">
            <v>#N/A</v>
          </cell>
          <cell r="E1766" t="e">
            <v>#N/A</v>
          </cell>
        </row>
        <row r="1767">
          <cell r="C1767" t="e">
            <v>#N/A</v>
          </cell>
          <cell r="D1767" t="e">
            <v>#N/A</v>
          </cell>
          <cell r="E1767" t="e">
            <v>#N/A</v>
          </cell>
        </row>
        <row r="1768">
          <cell r="C1768" t="e">
            <v>#N/A</v>
          </cell>
          <cell r="D1768" t="e">
            <v>#N/A</v>
          </cell>
          <cell r="E1768" t="e">
            <v>#N/A</v>
          </cell>
        </row>
        <row r="1769">
          <cell r="C1769" t="e">
            <v>#N/A</v>
          </cell>
          <cell r="D1769" t="e">
            <v>#N/A</v>
          </cell>
          <cell r="E1769" t="e">
            <v>#N/A</v>
          </cell>
        </row>
        <row r="1770">
          <cell r="C1770" t="e">
            <v>#N/A</v>
          </cell>
          <cell r="D1770" t="e">
            <v>#N/A</v>
          </cell>
          <cell r="E1770" t="e">
            <v>#N/A</v>
          </cell>
        </row>
        <row r="1771">
          <cell r="C1771" t="e">
            <v>#N/A</v>
          </cell>
          <cell r="D1771" t="e">
            <v>#N/A</v>
          </cell>
          <cell r="E1771" t="e">
            <v>#N/A</v>
          </cell>
        </row>
        <row r="1772">
          <cell r="C1772" t="e">
            <v>#N/A</v>
          </cell>
          <cell r="D1772" t="e">
            <v>#N/A</v>
          </cell>
          <cell r="E1772" t="e">
            <v>#N/A</v>
          </cell>
        </row>
        <row r="1773">
          <cell r="C1773" t="e">
            <v>#N/A</v>
          </cell>
          <cell r="D1773" t="e">
            <v>#N/A</v>
          </cell>
          <cell r="E1773" t="e">
            <v>#N/A</v>
          </cell>
        </row>
        <row r="1774">
          <cell r="C1774" t="e">
            <v>#N/A</v>
          </cell>
          <cell r="D1774" t="e">
            <v>#N/A</v>
          </cell>
          <cell r="E1774" t="e">
            <v>#N/A</v>
          </cell>
        </row>
        <row r="1775">
          <cell r="C1775" t="e">
            <v>#N/A</v>
          </cell>
          <cell r="D1775" t="e">
            <v>#N/A</v>
          </cell>
          <cell r="E1775" t="e">
            <v>#N/A</v>
          </cell>
        </row>
        <row r="1776">
          <cell r="C1776" t="e">
            <v>#N/A</v>
          </cell>
          <cell r="D1776" t="e">
            <v>#N/A</v>
          </cell>
          <cell r="E1776" t="e">
            <v>#N/A</v>
          </cell>
        </row>
        <row r="1777">
          <cell r="C1777" t="e">
            <v>#N/A</v>
          </cell>
          <cell r="D1777" t="e">
            <v>#N/A</v>
          </cell>
          <cell r="E1777" t="e">
            <v>#N/A</v>
          </cell>
        </row>
        <row r="1778">
          <cell r="C1778" t="e">
            <v>#N/A</v>
          </cell>
          <cell r="D1778" t="e">
            <v>#N/A</v>
          </cell>
          <cell r="E1778" t="e">
            <v>#N/A</v>
          </cell>
        </row>
        <row r="1779">
          <cell r="C1779" t="e">
            <v>#N/A</v>
          </cell>
          <cell r="D1779" t="e">
            <v>#N/A</v>
          </cell>
          <cell r="E1779" t="e">
            <v>#N/A</v>
          </cell>
        </row>
        <row r="1780">
          <cell r="C1780" t="e">
            <v>#N/A</v>
          </cell>
          <cell r="D1780" t="e">
            <v>#N/A</v>
          </cell>
          <cell r="E1780" t="e">
            <v>#N/A</v>
          </cell>
        </row>
        <row r="1781">
          <cell r="C1781" t="e">
            <v>#N/A</v>
          </cell>
          <cell r="D1781" t="e">
            <v>#N/A</v>
          </cell>
          <cell r="E1781" t="e">
            <v>#N/A</v>
          </cell>
        </row>
        <row r="1782">
          <cell r="C1782" t="e">
            <v>#N/A</v>
          </cell>
          <cell r="D1782" t="e">
            <v>#N/A</v>
          </cell>
          <cell r="E1782" t="e">
            <v>#N/A</v>
          </cell>
        </row>
        <row r="1783">
          <cell r="C1783" t="e">
            <v>#N/A</v>
          </cell>
          <cell r="D1783" t="e">
            <v>#N/A</v>
          </cell>
          <cell r="E1783" t="e">
            <v>#N/A</v>
          </cell>
        </row>
        <row r="1784">
          <cell r="C1784" t="e">
            <v>#N/A</v>
          </cell>
          <cell r="D1784" t="e">
            <v>#N/A</v>
          </cell>
          <cell r="E1784" t="e">
            <v>#N/A</v>
          </cell>
        </row>
        <row r="1785">
          <cell r="C1785" t="e">
            <v>#N/A</v>
          </cell>
          <cell r="D1785" t="e">
            <v>#N/A</v>
          </cell>
          <cell r="E1785" t="e">
            <v>#N/A</v>
          </cell>
        </row>
        <row r="1786">
          <cell r="C1786" t="e">
            <v>#N/A</v>
          </cell>
          <cell r="D1786" t="e">
            <v>#N/A</v>
          </cell>
          <cell r="E1786" t="e">
            <v>#N/A</v>
          </cell>
        </row>
        <row r="1787">
          <cell r="C1787" t="e">
            <v>#N/A</v>
          </cell>
          <cell r="D1787" t="e">
            <v>#N/A</v>
          </cell>
          <cell r="E1787" t="e">
            <v>#N/A</v>
          </cell>
        </row>
        <row r="1788">
          <cell r="C1788" t="e">
            <v>#N/A</v>
          </cell>
          <cell r="D1788" t="e">
            <v>#N/A</v>
          </cell>
          <cell r="E1788" t="e">
            <v>#N/A</v>
          </cell>
        </row>
        <row r="1789">
          <cell r="C1789" t="e">
            <v>#N/A</v>
          </cell>
          <cell r="D1789" t="e">
            <v>#N/A</v>
          </cell>
          <cell r="E1789" t="e">
            <v>#N/A</v>
          </cell>
        </row>
        <row r="1790">
          <cell r="C1790" t="e">
            <v>#N/A</v>
          </cell>
          <cell r="D1790" t="e">
            <v>#N/A</v>
          </cell>
          <cell r="E1790" t="e">
            <v>#N/A</v>
          </cell>
        </row>
        <row r="1791">
          <cell r="C1791" t="e">
            <v>#N/A</v>
          </cell>
          <cell r="D1791" t="e">
            <v>#N/A</v>
          </cell>
          <cell r="E1791" t="e">
            <v>#N/A</v>
          </cell>
        </row>
        <row r="1792">
          <cell r="C1792" t="e">
            <v>#N/A</v>
          </cell>
          <cell r="D1792" t="e">
            <v>#N/A</v>
          </cell>
          <cell r="E1792" t="e">
            <v>#N/A</v>
          </cell>
        </row>
        <row r="1793">
          <cell r="C1793" t="e">
            <v>#N/A</v>
          </cell>
          <cell r="D1793" t="e">
            <v>#N/A</v>
          </cell>
          <cell r="E1793" t="e">
            <v>#N/A</v>
          </cell>
        </row>
        <row r="1794">
          <cell r="C1794" t="e">
            <v>#N/A</v>
          </cell>
          <cell r="D1794" t="e">
            <v>#N/A</v>
          </cell>
          <cell r="E1794" t="e">
            <v>#N/A</v>
          </cell>
        </row>
        <row r="1795">
          <cell r="C1795" t="e">
            <v>#N/A</v>
          </cell>
          <cell r="D1795" t="e">
            <v>#N/A</v>
          </cell>
          <cell r="E1795" t="e">
            <v>#N/A</v>
          </cell>
        </row>
        <row r="1796">
          <cell r="C1796" t="e">
            <v>#N/A</v>
          </cell>
          <cell r="D1796" t="e">
            <v>#N/A</v>
          </cell>
          <cell r="E1796" t="e">
            <v>#N/A</v>
          </cell>
        </row>
        <row r="1797">
          <cell r="C1797" t="e">
            <v>#N/A</v>
          </cell>
          <cell r="D1797" t="e">
            <v>#N/A</v>
          </cell>
          <cell r="E1797" t="e">
            <v>#N/A</v>
          </cell>
        </row>
        <row r="1798">
          <cell r="C1798" t="e">
            <v>#N/A</v>
          </cell>
          <cell r="D1798" t="e">
            <v>#N/A</v>
          </cell>
          <cell r="E1798" t="e">
            <v>#N/A</v>
          </cell>
        </row>
        <row r="1799">
          <cell r="C1799" t="e">
            <v>#N/A</v>
          </cell>
          <cell r="D1799" t="e">
            <v>#N/A</v>
          </cell>
          <cell r="E1799" t="e">
            <v>#N/A</v>
          </cell>
        </row>
        <row r="1800">
          <cell r="C1800" t="e">
            <v>#N/A</v>
          </cell>
          <cell r="D1800" t="e">
            <v>#N/A</v>
          </cell>
          <cell r="E1800" t="e">
            <v>#N/A</v>
          </cell>
        </row>
        <row r="1801">
          <cell r="C1801" t="e">
            <v>#N/A</v>
          </cell>
          <cell r="D1801" t="e">
            <v>#N/A</v>
          </cell>
          <cell r="E1801" t="e">
            <v>#N/A</v>
          </cell>
        </row>
        <row r="1802">
          <cell r="C1802" t="e">
            <v>#N/A</v>
          </cell>
          <cell r="D1802" t="e">
            <v>#N/A</v>
          </cell>
          <cell r="E1802" t="e">
            <v>#N/A</v>
          </cell>
        </row>
        <row r="1803">
          <cell r="C1803" t="e">
            <v>#N/A</v>
          </cell>
          <cell r="D1803" t="e">
            <v>#N/A</v>
          </cell>
          <cell r="E1803" t="e">
            <v>#N/A</v>
          </cell>
        </row>
        <row r="1804">
          <cell r="C1804" t="e">
            <v>#N/A</v>
          </cell>
          <cell r="D1804" t="e">
            <v>#N/A</v>
          </cell>
          <cell r="E1804" t="e">
            <v>#N/A</v>
          </cell>
        </row>
        <row r="1805">
          <cell r="C1805" t="e">
            <v>#N/A</v>
          </cell>
          <cell r="D1805" t="e">
            <v>#N/A</v>
          </cell>
          <cell r="E1805" t="e">
            <v>#N/A</v>
          </cell>
        </row>
        <row r="1806">
          <cell r="C1806" t="e">
            <v>#N/A</v>
          </cell>
          <cell r="D1806" t="e">
            <v>#N/A</v>
          </cell>
          <cell r="E1806" t="e">
            <v>#N/A</v>
          </cell>
        </row>
        <row r="1807">
          <cell r="C1807" t="e">
            <v>#N/A</v>
          </cell>
          <cell r="D1807" t="e">
            <v>#N/A</v>
          </cell>
          <cell r="E1807" t="e">
            <v>#N/A</v>
          </cell>
        </row>
        <row r="1808">
          <cell r="C1808" t="e">
            <v>#N/A</v>
          </cell>
          <cell r="D1808" t="e">
            <v>#N/A</v>
          </cell>
          <cell r="E1808" t="e">
            <v>#N/A</v>
          </cell>
        </row>
        <row r="1809">
          <cell r="C1809" t="e">
            <v>#N/A</v>
          </cell>
          <cell r="D1809" t="e">
            <v>#N/A</v>
          </cell>
          <cell r="E1809" t="e">
            <v>#N/A</v>
          </cell>
        </row>
        <row r="1810">
          <cell r="C1810" t="e">
            <v>#N/A</v>
          </cell>
          <cell r="D1810" t="e">
            <v>#N/A</v>
          </cell>
          <cell r="E1810" t="e">
            <v>#N/A</v>
          </cell>
        </row>
        <row r="1811">
          <cell r="C1811" t="e">
            <v>#N/A</v>
          </cell>
          <cell r="D1811" t="e">
            <v>#N/A</v>
          </cell>
          <cell r="E1811" t="e">
            <v>#N/A</v>
          </cell>
        </row>
        <row r="1812">
          <cell r="C1812" t="e">
            <v>#N/A</v>
          </cell>
          <cell r="D1812" t="e">
            <v>#N/A</v>
          </cell>
          <cell r="E1812" t="e">
            <v>#N/A</v>
          </cell>
        </row>
        <row r="1813">
          <cell r="C1813" t="e">
            <v>#N/A</v>
          </cell>
          <cell r="D1813" t="e">
            <v>#N/A</v>
          </cell>
          <cell r="E1813" t="e">
            <v>#N/A</v>
          </cell>
        </row>
        <row r="1814">
          <cell r="C1814" t="e">
            <v>#N/A</v>
          </cell>
          <cell r="D1814" t="e">
            <v>#N/A</v>
          </cell>
          <cell r="E1814" t="e">
            <v>#N/A</v>
          </cell>
        </row>
        <row r="1815">
          <cell r="C1815" t="e">
            <v>#N/A</v>
          </cell>
          <cell r="D1815" t="e">
            <v>#N/A</v>
          </cell>
          <cell r="E1815" t="e">
            <v>#N/A</v>
          </cell>
        </row>
        <row r="1816">
          <cell r="C1816" t="e">
            <v>#N/A</v>
          </cell>
          <cell r="D1816" t="e">
            <v>#N/A</v>
          </cell>
          <cell r="E1816" t="e">
            <v>#N/A</v>
          </cell>
        </row>
        <row r="1817">
          <cell r="C1817" t="e">
            <v>#N/A</v>
          </cell>
          <cell r="D1817" t="e">
            <v>#N/A</v>
          </cell>
          <cell r="E1817" t="e">
            <v>#N/A</v>
          </cell>
        </row>
        <row r="1818">
          <cell r="C1818" t="e">
            <v>#N/A</v>
          </cell>
          <cell r="D1818" t="e">
            <v>#N/A</v>
          </cell>
          <cell r="E1818" t="e">
            <v>#N/A</v>
          </cell>
        </row>
        <row r="1819">
          <cell r="C1819" t="e">
            <v>#N/A</v>
          </cell>
          <cell r="D1819" t="e">
            <v>#N/A</v>
          </cell>
          <cell r="E1819" t="e">
            <v>#N/A</v>
          </cell>
        </row>
        <row r="1820">
          <cell r="C1820" t="e">
            <v>#N/A</v>
          </cell>
          <cell r="D1820" t="e">
            <v>#N/A</v>
          </cell>
          <cell r="E1820" t="e">
            <v>#N/A</v>
          </cell>
        </row>
        <row r="1821">
          <cell r="C1821" t="e">
            <v>#N/A</v>
          </cell>
          <cell r="D1821" t="e">
            <v>#N/A</v>
          </cell>
          <cell r="E1821" t="e">
            <v>#N/A</v>
          </cell>
        </row>
        <row r="1822">
          <cell r="C1822" t="e">
            <v>#N/A</v>
          </cell>
          <cell r="D1822" t="e">
            <v>#N/A</v>
          </cell>
          <cell r="E1822" t="e">
            <v>#N/A</v>
          </cell>
        </row>
        <row r="1823">
          <cell r="C1823" t="e">
            <v>#N/A</v>
          </cell>
          <cell r="D1823" t="e">
            <v>#N/A</v>
          </cell>
          <cell r="E1823" t="e">
            <v>#N/A</v>
          </cell>
        </row>
        <row r="1824">
          <cell r="C1824" t="e">
            <v>#N/A</v>
          </cell>
          <cell r="D1824" t="e">
            <v>#N/A</v>
          </cell>
          <cell r="E1824" t="e">
            <v>#N/A</v>
          </cell>
        </row>
        <row r="1825">
          <cell r="C1825" t="e">
            <v>#N/A</v>
          </cell>
          <cell r="D1825" t="e">
            <v>#N/A</v>
          </cell>
          <cell r="E1825" t="e">
            <v>#N/A</v>
          </cell>
        </row>
        <row r="1826">
          <cell r="C1826" t="e">
            <v>#N/A</v>
          </cell>
          <cell r="D1826" t="e">
            <v>#N/A</v>
          </cell>
          <cell r="E1826" t="e">
            <v>#N/A</v>
          </cell>
        </row>
        <row r="1827">
          <cell r="C1827" t="e">
            <v>#N/A</v>
          </cell>
          <cell r="D1827" t="e">
            <v>#N/A</v>
          </cell>
          <cell r="E1827" t="e">
            <v>#N/A</v>
          </cell>
        </row>
        <row r="1828">
          <cell r="C1828" t="e">
            <v>#N/A</v>
          </cell>
          <cell r="D1828" t="e">
            <v>#N/A</v>
          </cell>
          <cell r="E1828" t="e">
            <v>#N/A</v>
          </cell>
        </row>
        <row r="1829">
          <cell r="C1829" t="e">
            <v>#N/A</v>
          </cell>
          <cell r="D1829" t="e">
            <v>#N/A</v>
          </cell>
          <cell r="E1829" t="e">
            <v>#N/A</v>
          </cell>
        </row>
        <row r="1830">
          <cell r="C1830" t="e">
            <v>#N/A</v>
          </cell>
          <cell r="D1830" t="e">
            <v>#N/A</v>
          </cell>
          <cell r="E1830" t="e">
            <v>#N/A</v>
          </cell>
        </row>
        <row r="1831">
          <cell r="C1831" t="e">
            <v>#N/A</v>
          </cell>
          <cell r="D1831" t="e">
            <v>#N/A</v>
          </cell>
          <cell r="E1831" t="e">
            <v>#N/A</v>
          </cell>
        </row>
        <row r="1832">
          <cell r="C1832" t="e">
            <v>#N/A</v>
          </cell>
          <cell r="D1832" t="e">
            <v>#N/A</v>
          </cell>
          <cell r="E1832" t="e">
            <v>#N/A</v>
          </cell>
        </row>
        <row r="1833">
          <cell r="C1833" t="e">
            <v>#N/A</v>
          </cell>
          <cell r="D1833" t="e">
            <v>#N/A</v>
          </cell>
          <cell r="E1833" t="e">
            <v>#N/A</v>
          </cell>
        </row>
        <row r="1834">
          <cell r="C1834" t="e">
            <v>#N/A</v>
          </cell>
          <cell r="D1834" t="e">
            <v>#N/A</v>
          </cell>
          <cell r="E1834" t="e">
            <v>#N/A</v>
          </cell>
        </row>
        <row r="1835">
          <cell r="C1835" t="e">
            <v>#N/A</v>
          </cell>
          <cell r="D1835" t="e">
            <v>#N/A</v>
          </cell>
          <cell r="E1835" t="e">
            <v>#N/A</v>
          </cell>
        </row>
        <row r="1836">
          <cell r="C1836" t="e">
            <v>#N/A</v>
          </cell>
          <cell r="D1836" t="e">
            <v>#N/A</v>
          </cell>
          <cell r="E1836" t="e">
            <v>#N/A</v>
          </cell>
        </row>
        <row r="1837">
          <cell r="C1837" t="e">
            <v>#N/A</v>
          </cell>
          <cell r="D1837" t="e">
            <v>#N/A</v>
          </cell>
          <cell r="E1837" t="e">
            <v>#N/A</v>
          </cell>
        </row>
        <row r="1838">
          <cell r="C1838" t="e">
            <v>#N/A</v>
          </cell>
          <cell r="D1838" t="e">
            <v>#N/A</v>
          </cell>
          <cell r="E1838" t="e">
            <v>#N/A</v>
          </cell>
        </row>
        <row r="1839">
          <cell r="C1839" t="e">
            <v>#N/A</v>
          </cell>
          <cell r="D1839" t="e">
            <v>#N/A</v>
          </cell>
          <cell r="E1839" t="e">
            <v>#N/A</v>
          </cell>
        </row>
        <row r="1840">
          <cell r="C1840" t="e">
            <v>#N/A</v>
          </cell>
          <cell r="D1840" t="e">
            <v>#N/A</v>
          </cell>
          <cell r="E1840" t="e">
            <v>#N/A</v>
          </cell>
        </row>
        <row r="1841">
          <cell r="C1841" t="e">
            <v>#N/A</v>
          </cell>
          <cell r="D1841" t="e">
            <v>#N/A</v>
          </cell>
          <cell r="E1841" t="e">
            <v>#N/A</v>
          </cell>
        </row>
        <row r="1842">
          <cell r="C1842" t="e">
            <v>#N/A</v>
          </cell>
          <cell r="D1842" t="e">
            <v>#N/A</v>
          </cell>
          <cell r="E1842" t="e">
            <v>#N/A</v>
          </cell>
        </row>
        <row r="1843">
          <cell r="C1843" t="e">
            <v>#N/A</v>
          </cell>
          <cell r="D1843" t="e">
            <v>#N/A</v>
          </cell>
          <cell r="E1843" t="e">
            <v>#N/A</v>
          </cell>
        </row>
        <row r="1844">
          <cell r="C1844" t="e">
            <v>#N/A</v>
          </cell>
          <cell r="D1844" t="e">
            <v>#N/A</v>
          </cell>
          <cell r="E1844" t="e">
            <v>#N/A</v>
          </cell>
        </row>
        <row r="1845">
          <cell r="C1845" t="e">
            <v>#N/A</v>
          </cell>
          <cell r="D1845" t="e">
            <v>#N/A</v>
          </cell>
          <cell r="E1845" t="e">
            <v>#N/A</v>
          </cell>
        </row>
        <row r="1846">
          <cell r="C1846" t="e">
            <v>#N/A</v>
          </cell>
          <cell r="D1846" t="e">
            <v>#N/A</v>
          </cell>
          <cell r="E1846" t="e">
            <v>#N/A</v>
          </cell>
        </row>
        <row r="1847">
          <cell r="C1847" t="e">
            <v>#N/A</v>
          </cell>
          <cell r="D1847" t="e">
            <v>#N/A</v>
          </cell>
          <cell r="E1847" t="e">
            <v>#N/A</v>
          </cell>
        </row>
        <row r="1848">
          <cell r="C1848" t="e">
            <v>#N/A</v>
          </cell>
          <cell r="D1848" t="e">
            <v>#N/A</v>
          </cell>
          <cell r="E1848" t="e">
            <v>#N/A</v>
          </cell>
        </row>
        <row r="1849">
          <cell r="C1849" t="e">
            <v>#N/A</v>
          </cell>
          <cell r="D1849" t="e">
            <v>#N/A</v>
          </cell>
          <cell r="E1849" t="e">
            <v>#N/A</v>
          </cell>
        </row>
        <row r="1850">
          <cell r="C1850" t="e">
            <v>#N/A</v>
          </cell>
          <cell r="D1850" t="e">
            <v>#N/A</v>
          </cell>
          <cell r="E1850" t="e">
            <v>#N/A</v>
          </cell>
        </row>
        <row r="1851">
          <cell r="C1851" t="e">
            <v>#N/A</v>
          </cell>
          <cell r="D1851" t="e">
            <v>#N/A</v>
          </cell>
          <cell r="E1851" t="e">
            <v>#N/A</v>
          </cell>
        </row>
        <row r="1852">
          <cell r="C1852" t="e">
            <v>#N/A</v>
          </cell>
          <cell r="D1852" t="e">
            <v>#N/A</v>
          </cell>
          <cell r="E1852" t="e">
            <v>#N/A</v>
          </cell>
        </row>
        <row r="1853">
          <cell r="C1853" t="e">
            <v>#N/A</v>
          </cell>
          <cell r="D1853" t="e">
            <v>#N/A</v>
          </cell>
          <cell r="E1853" t="e">
            <v>#N/A</v>
          </cell>
        </row>
        <row r="1854">
          <cell r="C1854" t="e">
            <v>#N/A</v>
          </cell>
          <cell r="D1854" t="e">
            <v>#N/A</v>
          </cell>
          <cell r="E1854" t="e">
            <v>#N/A</v>
          </cell>
        </row>
        <row r="1855">
          <cell r="C1855" t="e">
            <v>#N/A</v>
          </cell>
          <cell r="D1855" t="e">
            <v>#N/A</v>
          </cell>
          <cell r="E1855" t="e">
            <v>#N/A</v>
          </cell>
        </row>
        <row r="1856">
          <cell r="C1856" t="e">
            <v>#N/A</v>
          </cell>
          <cell r="D1856" t="e">
            <v>#N/A</v>
          </cell>
          <cell r="E1856" t="e">
            <v>#N/A</v>
          </cell>
        </row>
        <row r="1857">
          <cell r="C1857" t="e">
            <v>#N/A</v>
          </cell>
          <cell r="D1857" t="e">
            <v>#N/A</v>
          </cell>
          <cell r="E1857" t="e">
            <v>#N/A</v>
          </cell>
        </row>
        <row r="1858">
          <cell r="C1858" t="e">
            <v>#N/A</v>
          </cell>
          <cell r="D1858" t="e">
            <v>#N/A</v>
          </cell>
          <cell r="E1858" t="e">
            <v>#N/A</v>
          </cell>
        </row>
        <row r="1859">
          <cell r="C1859" t="e">
            <v>#N/A</v>
          </cell>
          <cell r="D1859" t="e">
            <v>#N/A</v>
          </cell>
          <cell r="E1859" t="e">
            <v>#N/A</v>
          </cell>
        </row>
        <row r="1860">
          <cell r="C1860" t="e">
            <v>#N/A</v>
          </cell>
          <cell r="D1860" t="e">
            <v>#N/A</v>
          </cell>
          <cell r="E1860" t="e">
            <v>#N/A</v>
          </cell>
        </row>
        <row r="1861">
          <cell r="C1861" t="e">
            <v>#N/A</v>
          </cell>
          <cell r="D1861" t="e">
            <v>#N/A</v>
          </cell>
          <cell r="E1861" t="e">
            <v>#N/A</v>
          </cell>
        </row>
        <row r="1862">
          <cell r="C1862" t="e">
            <v>#N/A</v>
          </cell>
          <cell r="D1862" t="e">
            <v>#N/A</v>
          </cell>
          <cell r="E1862" t="e">
            <v>#N/A</v>
          </cell>
        </row>
        <row r="1863">
          <cell r="C1863" t="e">
            <v>#N/A</v>
          </cell>
          <cell r="D1863" t="e">
            <v>#N/A</v>
          </cell>
          <cell r="E1863" t="e">
            <v>#N/A</v>
          </cell>
        </row>
        <row r="1864">
          <cell r="C1864" t="e">
            <v>#N/A</v>
          </cell>
          <cell r="D1864" t="e">
            <v>#N/A</v>
          </cell>
          <cell r="E1864" t="e">
            <v>#N/A</v>
          </cell>
        </row>
        <row r="1865">
          <cell r="C1865" t="e">
            <v>#N/A</v>
          </cell>
          <cell r="D1865" t="e">
            <v>#N/A</v>
          </cell>
          <cell r="E1865" t="e">
            <v>#N/A</v>
          </cell>
        </row>
        <row r="1866">
          <cell r="C1866" t="e">
            <v>#N/A</v>
          </cell>
          <cell r="D1866" t="e">
            <v>#N/A</v>
          </cell>
          <cell r="E1866" t="e">
            <v>#N/A</v>
          </cell>
        </row>
        <row r="1867">
          <cell r="C1867" t="e">
            <v>#N/A</v>
          </cell>
          <cell r="D1867" t="e">
            <v>#N/A</v>
          </cell>
          <cell r="E1867" t="e">
            <v>#N/A</v>
          </cell>
        </row>
        <row r="1868">
          <cell r="C1868" t="e">
            <v>#N/A</v>
          </cell>
          <cell r="D1868" t="e">
            <v>#N/A</v>
          </cell>
          <cell r="E1868" t="e">
            <v>#N/A</v>
          </cell>
        </row>
        <row r="1869">
          <cell r="C1869" t="e">
            <v>#N/A</v>
          </cell>
          <cell r="D1869" t="e">
            <v>#N/A</v>
          </cell>
          <cell r="E1869" t="e">
            <v>#N/A</v>
          </cell>
        </row>
        <row r="1870">
          <cell r="C1870" t="e">
            <v>#N/A</v>
          </cell>
          <cell r="D1870" t="e">
            <v>#N/A</v>
          </cell>
          <cell r="E1870" t="e">
            <v>#N/A</v>
          </cell>
        </row>
        <row r="1871">
          <cell r="C1871" t="e">
            <v>#N/A</v>
          </cell>
          <cell r="D1871" t="e">
            <v>#N/A</v>
          </cell>
          <cell r="E1871" t="e">
            <v>#N/A</v>
          </cell>
        </row>
        <row r="1872">
          <cell r="C1872" t="e">
            <v>#N/A</v>
          </cell>
          <cell r="D1872" t="e">
            <v>#N/A</v>
          </cell>
          <cell r="E1872" t="e">
            <v>#N/A</v>
          </cell>
        </row>
        <row r="1873">
          <cell r="C1873" t="e">
            <v>#N/A</v>
          </cell>
          <cell r="D1873" t="e">
            <v>#N/A</v>
          </cell>
          <cell r="E1873" t="e">
            <v>#N/A</v>
          </cell>
        </row>
        <row r="1874">
          <cell r="C1874" t="e">
            <v>#N/A</v>
          </cell>
          <cell r="D1874" t="e">
            <v>#N/A</v>
          </cell>
          <cell r="E1874" t="e">
            <v>#N/A</v>
          </cell>
        </row>
        <row r="1875">
          <cell r="C1875" t="e">
            <v>#N/A</v>
          </cell>
          <cell r="D1875" t="e">
            <v>#N/A</v>
          </cell>
          <cell r="E1875" t="e">
            <v>#N/A</v>
          </cell>
        </row>
        <row r="1876">
          <cell r="C1876" t="e">
            <v>#N/A</v>
          </cell>
          <cell r="D1876" t="e">
            <v>#N/A</v>
          </cell>
          <cell r="E1876" t="e">
            <v>#N/A</v>
          </cell>
        </row>
        <row r="1877">
          <cell r="C1877" t="e">
            <v>#N/A</v>
          </cell>
          <cell r="D1877" t="e">
            <v>#N/A</v>
          </cell>
          <cell r="E1877" t="e">
            <v>#N/A</v>
          </cell>
        </row>
        <row r="1878">
          <cell r="C1878" t="e">
            <v>#N/A</v>
          </cell>
          <cell r="D1878" t="e">
            <v>#N/A</v>
          </cell>
          <cell r="E1878" t="e">
            <v>#N/A</v>
          </cell>
        </row>
        <row r="1879">
          <cell r="C1879" t="e">
            <v>#N/A</v>
          </cell>
          <cell r="D1879" t="e">
            <v>#N/A</v>
          </cell>
          <cell r="E1879" t="e">
            <v>#N/A</v>
          </cell>
        </row>
        <row r="1880">
          <cell r="C1880" t="e">
            <v>#N/A</v>
          </cell>
          <cell r="D1880" t="e">
            <v>#N/A</v>
          </cell>
          <cell r="E1880" t="e">
            <v>#N/A</v>
          </cell>
        </row>
        <row r="1881">
          <cell r="C1881" t="e">
            <v>#N/A</v>
          </cell>
          <cell r="D1881" t="e">
            <v>#N/A</v>
          </cell>
          <cell r="E1881" t="e">
            <v>#N/A</v>
          </cell>
        </row>
        <row r="1882">
          <cell r="C1882" t="e">
            <v>#N/A</v>
          </cell>
          <cell r="D1882" t="e">
            <v>#N/A</v>
          </cell>
          <cell r="E1882" t="e">
            <v>#N/A</v>
          </cell>
        </row>
        <row r="1883">
          <cell r="C1883" t="e">
            <v>#N/A</v>
          </cell>
          <cell r="D1883" t="e">
            <v>#N/A</v>
          </cell>
          <cell r="E1883" t="e">
            <v>#N/A</v>
          </cell>
        </row>
        <row r="1884">
          <cell r="C1884" t="e">
            <v>#N/A</v>
          </cell>
          <cell r="D1884" t="e">
            <v>#N/A</v>
          </cell>
          <cell r="E1884" t="e">
            <v>#N/A</v>
          </cell>
        </row>
        <row r="1885">
          <cell r="C1885" t="e">
            <v>#N/A</v>
          </cell>
          <cell r="D1885" t="e">
            <v>#N/A</v>
          </cell>
          <cell r="E1885" t="e">
            <v>#N/A</v>
          </cell>
        </row>
        <row r="1886">
          <cell r="C1886" t="e">
            <v>#N/A</v>
          </cell>
          <cell r="D1886" t="e">
            <v>#N/A</v>
          </cell>
          <cell r="E1886" t="e">
            <v>#N/A</v>
          </cell>
        </row>
        <row r="1887">
          <cell r="C1887" t="e">
            <v>#N/A</v>
          </cell>
          <cell r="D1887" t="e">
            <v>#N/A</v>
          </cell>
          <cell r="E1887" t="e">
            <v>#N/A</v>
          </cell>
        </row>
        <row r="1888">
          <cell r="C1888" t="e">
            <v>#N/A</v>
          </cell>
          <cell r="D1888" t="e">
            <v>#N/A</v>
          </cell>
          <cell r="E1888" t="e">
            <v>#N/A</v>
          </cell>
        </row>
        <row r="1889">
          <cell r="C1889" t="e">
            <v>#N/A</v>
          </cell>
          <cell r="D1889" t="e">
            <v>#N/A</v>
          </cell>
          <cell r="E1889" t="e">
            <v>#N/A</v>
          </cell>
        </row>
        <row r="1890">
          <cell r="C1890" t="e">
            <v>#N/A</v>
          </cell>
          <cell r="D1890" t="e">
            <v>#N/A</v>
          </cell>
          <cell r="E1890" t="e">
            <v>#N/A</v>
          </cell>
        </row>
        <row r="1891">
          <cell r="C1891" t="e">
            <v>#N/A</v>
          </cell>
          <cell r="D1891" t="e">
            <v>#N/A</v>
          </cell>
          <cell r="E1891" t="e">
            <v>#N/A</v>
          </cell>
        </row>
        <row r="1892">
          <cell r="C1892" t="e">
            <v>#N/A</v>
          </cell>
          <cell r="D1892" t="e">
            <v>#N/A</v>
          </cell>
          <cell r="E1892" t="e">
            <v>#N/A</v>
          </cell>
        </row>
        <row r="1893">
          <cell r="C1893" t="e">
            <v>#N/A</v>
          </cell>
          <cell r="D1893" t="e">
            <v>#N/A</v>
          </cell>
          <cell r="E1893" t="e">
            <v>#N/A</v>
          </cell>
        </row>
        <row r="1894">
          <cell r="C1894" t="e">
            <v>#N/A</v>
          </cell>
          <cell r="D1894" t="e">
            <v>#N/A</v>
          </cell>
          <cell r="E1894" t="e">
            <v>#N/A</v>
          </cell>
        </row>
        <row r="1895">
          <cell r="C1895" t="e">
            <v>#N/A</v>
          </cell>
          <cell r="D1895" t="e">
            <v>#N/A</v>
          </cell>
          <cell r="E1895" t="e">
            <v>#N/A</v>
          </cell>
        </row>
        <row r="1896">
          <cell r="C1896" t="e">
            <v>#N/A</v>
          </cell>
          <cell r="D1896" t="e">
            <v>#N/A</v>
          </cell>
          <cell r="E1896" t="e">
            <v>#N/A</v>
          </cell>
        </row>
        <row r="1897">
          <cell r="C1897" t="e">
            <v>#N/A</v>
          </cell>
          <cell r="D1897" t="e">
            <v>#N/A</v>
          </cell>
          <cell r="E1897" t="e">
            <v>#N/A</v>
          </cell>
        </row>
        <row r="1898">
          <cell r="C1898" t="e">
            <v>#N/A</v>
          </cell>
          <cell r="D1898" t="e">
            <v>#N/A</v>
          </cell>
          <cell r="E1898" t="e">
            <v>#N/A</v>
          </cell>
        </row>
        <row r="1899">
          <cell r="C1899" t="e">
            <v>#N/A</v>
          </cell>
          <cell r="D1899" t="e">
            <v>#N/A</v>
          </cell>
          <cell r="E1899" t="e">
            <v>#N/A</v>
          </cell>
        </row>
        <row r="1900">
          <cell r="C1900" t="e">
            <v>#N/A</v>
          </cell>
          <cell r="D1900" t="e">
            <v>#N/A</v>
          </cell>
          <cell r="E1900" t="e">
            <v>#N/A</v>
          </cell>
        </row>
        <row r="1901">
          <cell r="C1901" t="e">
            <v>#N/A</v>
          </cell>
          <cell r="D1901" t="e">
            <v>#N/A</v>
          </cell>
          <cell r="E1901" t="e">
            <v>#N/A</v>
          </cell>
        </row>
        <row r="1902">
          <cell r="C1902" t="e">
            <v>#N/A</v>
          </cell>
          <cell r="D1902" t="e">
            <v>#N/A</v>
          </cell>
          <cell r="E1902" t="e">
            <v>#N/A</v>
          </cell>
        </row>
        <row r="1903">
          <cell r="C1903" t="e">
            <v>#N/A</v>
          </cell>
          <cell r="D1903" t="e">
            <v>#N/A</v>
          </cell>
          <cell r="E1903" t="e">
            <v>#N/A</v>
          </cell>
        </row>
        <row r="1904">
          <cell r="C1904" t="e">
            <v>#N/A</v>
          </cell>
          <cell r="D1904" t="e">
            <v>#N/A</v>
          </cell>
          <cell r="E1904" t="e">
            <v>#N/A</v>
          </cell>
        </row>
        <row r="1905">
          <cell r="C1905" t="e">
            <v>#N/A</v>
          </cell>
          <cell r="D1905" t="e">
            <v>#N/A</v>
          </cell>
          <cell r="E1905" t="e">
            <v>#N/A</v>
          </cell>
        </row>
        <row r="1906">
          <cell r="C1906" t="e">
            <v>#N/A</v>
          </cell>
          <cell r="D1906" t="e">
            <v>#N/A</v>
          </cell>
          <cell r="E1906" t="e">
            <v>#N/A</v>
          </cell>
        </row>
        <row r="1907">
          <cell r="C1907" t="e">
            <v>#N/A</v>
          </cell>
          <cell r="D1907" t="e">
            <v>#N/A</v>
          </cell>
          <cell r="E1907" t="e">
            <v>#N/A</v>
          </cell>
        </row>
        <row r="1908">
          <cell r="C1908" t="e">
            <v>#N/A</v>
          </cell>
          <cell r="D1908" t="e">
            <v>#N/A</v>
          </cell>
          <cell r="E1908" t="e">
            <v>#N/A</v>
          </cell>
        </row>
        <row r="1909">
          <cell r="C1909" t="e">
            <v>#N/A</v>
          </cell>
          <cell r="D1909" t="e">
            <v>#N/A</v>
          </cell>
          <cell r="E1909" t="e">
            <v>#N/A</v>
          </cell>
        </row>
        <row r="1910">
          <cell r="C1910" t="e">
            <v>#N/A</v>
          </cell>
          <cell r="D1910" t="e">
            <v>#N/A</v>
          </cell>
          <cell r="E1910" t="e">
            <v>#N/A</v>
          </cell>
        </row>
        <row r="1911">
          <cell r="C1911" t="e">
            <v>#N/A</v>
          </cell>
          <cell r="D1911" t="e">
            <v>#N/A</v>
          </cell>
          <cell r="E1911" t="e">
            <v>#N/A</v>
          </cell>
        </row>
        <row r="1912">
          <cell r="C1912" t="e">
            <v>#N/A</v>
          </cell>
          <cell r="D1912" t="e">
            <v>#N/A</v>
          </cell>
          <cell r="E1912" t="e">
            <v>#N/A</v>
          </cell>
        </row>
        <row r="1913">
          <cell r="C1913" t="e">
            <v>#N/A</v>
          </cell>
          <cell r="D1913" t="e">
            <v>#N/A</v>
          </cell>
          <cell r="E1913" t="e">
            <v>#N/A</v>
          </cell>
        </row>
        <row r="1914">
          <cell r="C1914" t="e">
            <v>#N/A</v>
          </cell>
          <cell r="D1914" t="e">
            <v>#N/A</v>
          </cell>
          <cell r="E1914" t="e">
            <v>#N/A</v>
          </cell>
        </row>
        <row r="1915">
          <cell r="C1915" t="e">
            <v>#N/A</v>
          </cell>
          <cell r="D1915" t="e">
            <v>#N/A</v>
          </cell>
          <cell r="E1915" t="e">
            <v>#N/A</v>
          </cell>
        </row>
        <row r="1916">
          <cell r="C1916" t="e">
            <v>#N/A</v>
          </cell>
          <cell r="D1916" t="e">
            <v>#N/A</v>
          </cell>
          <cell r="E1916" t="e">
            <v>#N/A</v>
          </cell>
        </row>
        <row r="1917">
          <cell r="C1917" t="e">
            <v>#N/A</v>
          </cell>
          <cell r="D1917" t="e">
            <v>#N/A</v>
          </cell>
          <cell r="E1917" t="e">
            <v>#N/A</v>
          </cell>
        </row>
        <row r="1918">
          <cell r="C1918" t="e">
            <v>#N/A</v>
          </cell>
          <cell r="D1918" t="e">
            <v>#N/A</v>
          </cell>
          <cell r="E1918" t="e">
            <v>#N/A</v>
          </cell>
        </row>
        <row r="1919">
          <cell r="C1919" t="e">
            <v>#N/A</v>
          </cell>
          <cell r="D1919" t="e">
            <v>#N/A</v>
          </cell>
          <cell r="E1919" t="e">
            <v>#N/A</v>
          </cell>
        </row>
        <row r="1920">
          <cell r="C1920" t="e">
            <v>#N/A</v>
          </cell>
          <cell r="D1920" t="e">
            <v>#N/A</v>
          </cell>
          <cell r="E1920" t="e">
            <v>#N/A</v>
          </cell>
        </row>
        <row r="1921">
          <cell r="C1921" t="e">
            <v>#N/A</v>
          </cell>
          <cell r="D1921" t="e">
            <v>#N/A</v>
          </cell>
          <cell r="E1921" t="e">
            <v>#N/A</v>
          </cell>
        </row>
        <row r="1922">
          <cell r="C1922" t="e">
            <v>#N/A</v>
          </cell>
          <cell r="D1922" t="e">
            <v>#N/A</v>
          </cell>
          <cell r="E1922" t="e">
            <v>#N/A</v>
          </cell>
        </row>
        <row r="1923">
          <cell r="C1923" t="e">
            <v>#N/A</v>
          </cell>
          <cell r="D1923" t="e">
            <v>#N/A</v>
          </cell>
          <cell r="E1923" t="e">
            <v>#N/A</v>
          </cell>
        </row>
        <row r="1924">
          <cell r="C1924" t="e">
            <v>#N/A</v>
          </cell>
          <cell r="D1924" t="e">
            <v>#N/A</v>
          </cell>
          <cell r="E1924" t="e">
            <v>#N/A</v>
          </cell>
        </row>
        <row r="1925">
          <cell r="C1925" t="e">
            <v>#N/A</v>
          </cell>
          <cell r="D1925" t="e">
            <v>#N/A</v>
          </cell>
          <cell r="E1925" t="e">
            <v>#N/A</v>
          </cell>
        </row>
        <row r="1926">
          <cell r="C1926" t="e">
            <v>#N/A</v>
          </cell>
          <cell r="D1926" t="e">
            <v>#N/A</v>
          </cell>
          <cell r="E1926" t="e">
            <v>#N/A</v>
          </cell>
        </row>
        <row r="1927">
          <cell r="C1927" t="e">
            <v>#N/A</v>
          </cell>
          <cell r="D1927" t="e">
            <v>#N/A</v>
          </cell>
          <cell r="E1927" t="e">
            <v>#N/A</v>
          </cell>
        </row>
        <row r="1928">
          <cell r="C1928" t="e">
            <v>#N/A</v>
          </cell>
          <cell r="D1928" t="e">
            <v>#N/A</v>
          </cell>
          <cell r="E1928" t="e">
            <v>#N/A</v>
          </cell>
        </row>
        <row r="1929">
          <cell r="C1929" t="e">
            <v>#N/A</v>
          </cell>
          <cell r="D1929" t="e">
            <v>#N/A</v>
          </cell>
          <cell r="E1929" t="e">
            <v>#N/A</v>
          </cell>
        </row>
        <row r="1930">
          <cell r="C1930" t="e">
            <v>#N/A</v>
          </cell>
          <cell r="D1930" t="e">
            <v>#N/A</v>
          </cell>
          <cell r="E1930" t="e">
            <v>#N/A</v>
          </cell>
        </row>
        <row r="1931">
          <cell r="C1931" t="e">
            <v>#N/A</v>
          </cell>
          <cell r="D1931" t="e">
            <v>#N/A</v>
          </cell>
          <cell r="E1931" t="e">
            <v>#N/A</v>
          </cell>
        </row>
        <row r="1932">
          <cell r="C1932" t="e">
            <v>#N/A</v>
          </cell>
          <cell r="D1932" t="e">
            <v>#N/A</v>
          </cell>
          <cell r="E1932" t="e">
            <v>#N/A</v>
          </cell>
        </row>
        <row r="1933">
          <cell r="C1933" t="e">
            <v>#N/A</v>
          </cell>
          <cell r="D1933" t="e">
            <v>#N/A</v>
          </cell>
          <cell r="E1933" t="e">
            <v>#N/A</v>
          </cell>
        </row>
        <row r="1934">
          <cell r="C1934" t="e">
            <v>#N/A</v>
          </cell>
          <cell r="D1934" t="e">
            <v>#N/A</v>
          </cell>
          <cell r="E1934" t="e">
            <v>#N/A</v>
          </cell>
        </row>
        <row r="1935">
          <cell r="C1935" t="e">
            <v>#N/A</v>
          </cell>
          <cell r="D1935" t="e">
            <v>#N/A</v>
          </cell>
          <cell r="E1935" t="e">
            <v>#N/A</v>
          </cell>
        </row>
        <row r="1936">
          <cell r="C1936" t="e">
            <v>#N/A</v>
          </cell>
          <cell r="D1936" t="e">
            <v>#N/A</v>
          </cell>
          <cell r="E1936" t="e">
            <v>#N/A</v>
          </cell>
        </row>
        <row r="1937">
          <cell r="C1937" t="e">
            <v>#N/A</v>
          </cell>
          <cell r="D1937" t="e">
            <v>#N/A</v>
          </cell>
          <cell r="E1937" t="e">
            <v>#N/A</v>
          </cell>
        </row>
        <row r="1938">
          <cell r="C1938" t="e">
            <v>#N/A</v>
          </cell>
          <cell r="D1938" t="e">
            <v>#N/A</v>
          </cell>
          <cell r="E1938" t="e">
            <v>#N/A</v>
          </cell>
        </row>
        <row r="1939">
          <cell r="C1939" t="e">
            <v>#N/A</v>
          </cell>
          <cell r="D1939" t="e">
            <v>#N/A</v>
          </cell>
          <cell r="E1939" t="e">
            <v>#N/A</v>
          </cell>
        </row>
        <row r="1940">
          <cell r="C1940" t="e">
            <v>#N/A</v>
          </cell>
          <cell r="D1940" t="e">
            <v>#N/A</v>
          </cell>
          <cell r="E1940" t="e">
            <v>#N/A</v>
          </cell>
        </row>
        <row r="1941">
          <cell r="C1941" t="e">
            <v>#N/A</v>
          </cell>
          <cell r="D1941" t="e">
            <v>#N/A</v>
          </cell>
          <cell r="E1941" t="e">
            <v>#N/A</v>
          </cell>
        </row>
        <row r="1942">
          <cell r="C1942" t="e">
            <v>#N/A</v>
          </cell>
          <cell r="D1942" t="e">
            <v>#N/A</v>
          </cell>
          <cell r="E1942" t="e">
            <v>#N/A</v>
          </cell>
        </row>
        <row r="1943">
          <cell r="C1943" t="e">
            <v>#N/A</v>
          </cell>
          <cell r="D1943" t="e">
            <v>#N/A</v>
          </cell>
          <cell r="E1943" t="e">
            <v>#N/A</v>
          </cell>
        </row>
        <row r="1944">
          <cell r="C1944" t="e">
            <v>#N/A</v>
          </cell>
          <cell r="D1944" t="e">
            <v>#N/A</v>
          </cell>
          <cell r="E1944" t="e">
            <v>#N/A</v>
          </cell>
        </row>
        <row r="1945">
          <cell r="C1945" t="e">
            <v>#N/A</v>
          </cell>
          <cell r="D1945" t="e">
            <v>#N/A</v>
          </cell>
          <cell r="E1945" t="e">
            <v>#N/A</v>
          </cell>
        </row>
        <row r="1946">
          <cell r="C1946" t="e">
            <v>#N/A</v>
          </cell>
          <cell r="D1946" t="e">
            <v>#N/A</v>
          </cell>
          <cell r="E1946" t="e">
            <v>#N/A</v>
          </cell>
        </row>
        <row r="1947">
          <cell r="C1947" t="e">
            <v>#N/A</v>
          </cell>
          <cell r="D1947" t="e">
            <v>#N/A</v>
          </cell>
          <cell r="E1947" t="e">
            <v>#N/A</v>
          </cell>
        </row>
        <row r="1948">
          <cell r="C1948" t="e">
            <v>#N/A</v>
          </cell>
          <cell r="D1948" t="e">
            <v>#N/A</v>
          </cell>
          <cell r="E1948" t="e">
            <v>#N/A</v>
          </cell>
        </row>
        <row r="1949">
          <cell r="C1949" t="e">
            <v>#N/A</v>
          </cell>
          <cell r="D1949" t="e">
            <v>#N/A</v>
          </cell>
          <cell r="E1949" t="e">
            <v>#N/A</v>
          </cell>
        </row>
        <row r="1950">
          <cell r="C1950" t="e">
            <v>#N/A</v>
          </cell>
          <cell r="D1950" t="e">
            <v>#N/A</v>
          </cell>
          <cell r="E1950" t="e">
            <v>#N/A</v>
          </cell>
        </row>
        <row r="1951">
          <cell r="C1951" t="e">
            <v>#N/A</v>
          </cell>
          <cell r="D1951" t="e">
            <v>#N/A</v>
          </cell>
          <cell r="E1951" t="e">
            <v>#N/A</v>
          </cell>
        </row>
        <row r="1952">
          <cell r="C1952" t="e">
            <v>#N/A</v>
          </cell>
          <cell r="D1952" t="e">
            <v>#N/A</v>
          </cell>
          <cell r="E1952" t="e">
            <v>#N/A</v>
          </cell>
        </row>
        <row r="1953">
          <cell r="C1953" t="e">
            <v>#N/A</v>
          </cell>
          <cell r="D1953" t="e">
            <v>#N/A</v>
          </cell>
          <cell r="E1953" t="e">
            <v>#N/A</v>
          </cell>
        </row>
        <row r="1954">
          <cell r="C1954" t="e">
            <v>#N/A</v>
          </cell>
          <cell r="D1954" t="e">
            <v>#N/A</v>
          </cell>
          <cell r="E1954" t="e">
            <v>#N/A</v>
          </cell>
        </row>
        <row r="1955">
          <cell r="C1955" t="e">
            <v>#N/A</v>
          </cell>
          <cell r="D1955" t="e">
            <v>#N/A</v>
          </cell>
          <cell r="E1955" t="e">
            <v>#N/A</v>
          </cell>
        </row>
        <row r="1956">
          <cell r="C1956" t="e">
            <v>#N/A</v>
          </cell>
          <cell r="D1956" t="e">
            <v>#N/A</v>
          </cell>
          <cell r="E1956" t="e">
            <v>#N/A</v>
          </cell>
        </row>
        <row r="1957">
          <cell r="C1957" t="e">
            <v>#N/A</v>
          </cell>
          <cell r="D1957" t="e">
            <v>#N/A</v>
          </cell>
          <cell r="E1957" t="e">
            <v>#N/A</v>
          </cell>
        </row>
        <row r="1958">
          <cell r="C1958" t="e">
            <v>#N/A</v>
          </cell>
          <cell r="D1958" t="e">
            <v>#N/A</v>
          </cell>
          <cell r="E1958" t="e">
            <v>#N/A</v>
          </cell>
        </row>
        <row r="1959">
          <cell r="C1959" t="e">
            <v>#N/A</v>
          </cell>
          <cell r="D1959" t="e">
            <v>#N/A</v>
          </cell>
          <cell r="E1959" t="e">
            <v>#N/A</v>
          </cell>
        </row>
        <row r="1960">
          <cell r="C1960" t="e">
            <v>#N/A</v>
          </cell>
          <cell r="D1960" t="e">
            <v>#N/A</v>
          </cell>
          <cell r="E1960" t="e">
            <v>#N/A</v>
          </cell>
        </row>
        <row r="1961">
          <cell r="C1961" t="e">
            <v>#N/A</v>
          </cell>
          <cell r="D1961" t="e">
            <v>#N/A</v>
          </cell>
          <cell r="E1961" t="e">
            <v>#N/A</v>
          </cell>
        </row>
        <row r="1962">
          <cell r="C1962" t="e">
            <v>#N/A</v>
          </cell>
          <cell r="D1962" t="e">
            <v>#N/A</v>
          </cell>
          <cell r="E1962" t="e">
            <v>#N/A</v>
          </cell>
        </row>
        <row r="1963">
          <cell r="C1963" t="e">
            <v>#N/A</v>
          </cell>
          <cell r="D1963" t="e">
            <v>#N/A</v>
          </cell>
          <cell r="E1963" t="e">
            <v>#N/A</v>
          </cell>
        </row>
        <row r="1964">
          <cell r="C1964" t="e">
            <v>#N/A</v>
          </cell>
          <cell r="D1964" t="e">
            <v>#N/A</v>
          </cell>
          <cell r="E1964" t="e">
            <v>#N/A</v>
          </cell>
        </row>
        <row r="1965">
          <cell r="C1965" t="e">
            <v>#N/A</v>
          </cell>
          <cell r="D1965" t="e">
            <v>#N/A</v>
          </cell>
          <cell r="E1965" t="e">
            <v>#N/A</v>
          </cell>
        </row>
        <row r="1966">
          <cell r="C1966" t="e">
            <v>#N/A</v>
          </cell>
          <cell r="D1966" t="e">
            <v>#N/A</v>
          </cell>
          <cell r="E1966" t="e">
            <v>#N/A</v>
          </cell>
        </row>
        <row r="1967">
          <cell r="C1967" t="e">
            <v>#N/A</v>
          </cell>
          <cell r="D1967" t="e">
            <v>#N/A</v>
          </cell>
          <cell r="E1967" t="e">
            <v>#N/A</v>
          </cell>
        </row>
        <row r="1968">
          <cell r="C1968" t="e">
            <v>#N/A</v>
          </cell>
          <cell r="D1968" t="e">
            <v>#N/A</v>
          </cell>
          <cell r="E1968" t="e">
            <v>#N/A</v>
          </cell>
        </row>
        <row r="1969">
          <cell r="C1969" t="e">
            <v>#N/A</v>
          </cell>
          <cell r="D1969" t="e">
            <v>#N/A</v>
          </cell>
          <cell r="E1969" t="e">
            <v>#N/A</v>
          </cell>
        </row>
        <row r="1970">
          <cell r="C1970" t="e">
            <v>#N/A</v>
          </cell>
          <cell r="D1970" t="e">
            <v>#N/A</v>
          </cell>
          <cell r="E1970" t="e">
            <v>#N/A</v>
          </cell>
        </row>
        <row r="1971">
          <cell r="C1971" t="e">
            <v>#N/A</v>
          </cell>
          <cell r="D1971" t="e">
            <v>#N/A</v>
          </cell>
          <cell r="E1971" t="e">
            <v>#N/A</v>
          </cell>
        </row>
        <row r="1972">
          <cell r="C1972" t="e">
            <v>#N/A</v>
          </cell>
          <cell r="D1972" t="e">
            <v>#N/A</v>
          </cell>
          <cell r="E1972" t="e">
            <v>#N/A</v>
          </cell>
        </row>
        <row r="1973">
          <cell r="C1973" t="e">
            <v>#N/A</v>
          </cell>
          <cell r="D1973" t="e">
            <v>#N/A</v>
          </cell>
          <cell r="E1973" t="e">
            <v>#N/A</v>
          </cell>
        </row>
        <row r="1974">
          <cell r="C1974" t="e">
            <v>#N/A</v>
          </cell>
          <cell r="D1974" t="e">
            <v>#N/A</v>
          </cell>
          <cell r="E1974" t="e">
            <v>#N/A</v>
          </cell>
        </row>
        <row r="1975">
          <cell r="C1975" t="e">
            <v>#N/A</v>
          </cell>
          <cell r="D1975" t="e">
            <v>#N/A</v>
          </cell>
          <cell r="E1975" t="e">
            <v>#N/A</v>
          </cell>
        </row>
        <row r="1976">
          <cell r="C1976" t="e">
            <v>#N/A</v>
          </cell>
          <cell r="D1976" t="e">
            <v>#N/A</v>
          </cell>
          <cell r="E1976" t="e">
            <v>#N/A</v>
          </cell>
        </row>
        <row r="1977">
          <cell r="C1977" t="e">
            <v>#N/A</v>
          </cell>
          <cell r="D1977" t="e">
            <v>#N/A</v>
          </cell>
          <cell r="E1977" t="e">
            <v>#N/A</v>
          </cell>
        </row>
        <row r="1978">
          <cell r="C1978" t="e">
            <v>#N/A</v>
          </cell>
          <cell r="D1978" t="e">
            <v>#N/A</v>
          </cell>
          <cell r="E1978" t="e">
            <v>#N/A</v>
          </cell>
        </row>
        <row r="1979">
          <cell r="C1979" t="e">
            <v>#N/A</v>
          </cell>
          <cell r="D1979" t="e">
            <v>#N/A</v>
          </cell>
          <cell r="E1979" t="e">
            <v>#N/A</v>
          </cell>
        </row>
        <row r="1980">
          <cell r="C1980" t="e">
            <v>#N/A</v>
          </cell>
          <cell r="D1980" t="e">
            <v>#N/A</v>
          </cell>
          <cell r="E1980" t="e">
            <v>#N/A</v>
          </cell>
        </row>
        <row r="1981">
          <cell r="C1981" t="e">
            <v>#N/A</v>
          </cell>
          <cell r="D1981" t="e">
            <v>#N/A</v>
          </cell>
          <cell r="E1981" t="e">
            <v>#N/A</v>
          </cell>
        </row>
        <row r="1982">
          <cell r="C1982" t="e">
            <v>#N/A</v>
          </cell>
          <cell r="D1982" t="e">
            <v>#N/A</v>
          </cell>
          <cell r="E1982" t="e">
            <v>#N/A</v>
          </cell>
        </row>
        <row r="1983">
          <cell r="C1983" t="e">
            <v>#N/A</v>
          </cell>
          <cell r="D1983" t="e">
            <v>#N/A</v>
          </cell>
          <cell r="E1983" t="e">
            <v>#N/A</v>
          </cell>
        </row>
        <row r="1984">
          <cell r="C1984" t="e">
            <v>#N/A</v>
          </cell>
          <cell r="D1984" t="e">
            <v>#N/A</v>
          </cell>
          <cell r="E1984" t="e">
            <v>#N/A</v>
          </cell>
        </row>
        <row r="1985">
          <cell r="C1985" t="e">
            <v>#N/A</v>
          </cell>
          <cell r="D1985" t="e">
            <v>#N/A</v>
          </cell>
          <cell r="E1985" t="e">
            <v>#N/A</v>
          </cell>
        </row>
        <row r="1986">
          <cell r="C1986" t="e">
            <v>#N/A</v>
          </cell>
          <cell r="D1986" t="e">
            <v>#N/A</v>
          </cell>
          <cell r="E1986" t="e">
            <v>#N/A</v>
          </cell>
        </row>
        <row r="1987">
          <cell r="C1987" t="e">
            <v>#N/A</v>
          </cell>
          <cell r="D1987" t="e">
            <v>#N/A</v>
          </cell>
          <cell r="E1987" t="e">
            <v>#N/A</v>
          </cell>
        </row>
        <row r="1988">
          <cell r="C1988" t="e">
            <v>#N/A</v>
          </cell>
          <cell r="D1988" t="e">
            <v>#N/A</v>
          </cell>
          <cell r="E1988" t="e">
            <v>#N/A</v>
          </cell>
        </row>
        <row r="1989">
          <cell r="C1989" t="e">
            <v>#N/A</v>
          </cell>
          <cell r="D1989" t="e">
            <v>#N/A</v>
          </cell>
          <cell r="E1989" t="e">
            <v>#N/A</v>
          </cell>
        </row>
        <row r="1990">
          <cell r="C1990" t="e">
            <v>#N/A</v>
          </cell>
          <cell r="D1990" t="e">
            <v>#N/A</v>
          </cell>
          <cell r="E1990" t="e">
            <v>#N/A</v>
          </cell>
        </row>
        <row r="1991">
          <cell r="C1991" t="e">
            <v>#N/A</v>
          </cell>
          <cell r="D1991" t="e">
            <v>#N/A</v>
          </cell>
          <cell r="E1991" t="e">
            <v>#N/A</v>
          </cell>
        </row>
        <row r="1992">
          <cell r="C1992" t="e">
            <v>#N/A</v>
          </cell>
          <cell r="D1992" t="e">
            <v>#N/A</v>
          </cell>
          <cell r="E1992" t="e">
            <v>#N/A</v>
          </cell>
        </row>
        <row r="1993">
          <cell r="C1993" t="e">
            <v>#N/A</v>
          </cell>
          <cell r="D1993" t="e">
            <v>#N/A</v>
          </cell>
          <cell r="E1993" t="e">
            <v>#N/A</v>
          </cell>
        </row>
        <row r="1994">
          <cell r="C1994" t="e">
            <v>#N/A</v>
          </cell>
          <cell r="D1994" t="e">
            <v>#N/A</v>
          </cell>
          <cell r="E1994" t="e">
            <v>#N/A</v>
          </cell>
        </row>
        <row r="1995">
          <cell r="C1995" t="e">
            <v>#N/A</v>
          </cell>
          <cell r="D1995" t="e">
            <v>#N/A</v>
          </cell>
          <cell r="E1995" t="e">
            <v>#N/A</v>
          </cell>
        </row>
        <row r="1996">
          <cell r="C1996" t="e">
            <v>#N/A</v>
          </cell>
          <cell r="D1996" t="e">
            <v>#N/A</v>
          </cell>
          <cell r="E1996" t="e">
            <v>#N/A</v>
          </cell>
        </row>
        <row r="1997">
          <cell r="C1997" t="e">
            <v>#N/A</v>
          </cell>
          <cell r="D1997" t="e">
            <v>#N/A</v>
          </cell>
          <cell r="E1997" t="e">
            <v>#N/A</v>
          </cell>
        </row>
        <row r="1998">
          <cell r="C1998" t="e">
            <v>#N/A</v>
          </cell>
          <cell r="D1998" t="e">
            <v>#N/A</v>
          </cell>
          <cell r="E1998" t="e">
            <v>#N/A</v>
          </cell>
        </row>
        <row r="1999">
          <cell r="C1999" t="e">
            <v>#N/A</v>
          </cell>
          <cell r="D1999" t="e">
            <v>#N/A</v>
          </cell>
          <cell r="E1999" t="e">
            <v>#N/A</v>
          </cell>
        </row>
        <row r="2000">
          <cell r="C2000" t="e">
            <v>#N/A</v>
          </cell>
          <cell r="D2000" t="e">
            <v>#N/A</v>
          </cell>
          <cell r="E2000" t="e">
            <v>#N/A</v>
          </cell>
        </row>
        <row r="2001">
          <cell r="C2001" t="e">
            <v>#N/A</v>
          </cell>
          <cell r="D2001" t="e">
            <v>#N/A</v>
          </cell>
          <cell r="E2001" t="e">
            <v>#N/A</v>
          </cell>
        </row>
        <row r="2002">
          <cell r="C2002" t="e">
            <v>#N/A</v>
          </cell>
          <cell r="D2002" t="e">
            <v>#N/A</v>
          </cell>
          <cell r="E2002" t="e">
            <v>#N/A</v>
          </cell>
        </row>
      </sheetData>
      <sheetData sheetId="3"/>
      <sheetData sheetId="4"/>
      <sheetData sheetId="5"/>
      <sheetData sheetId="6"/>
      <sheetData sheetId="7"/>
      <sheetData sheetId="8"/>
      <sheetData sheetId="9"/>
      <sheetData sheetId="10"/>
      <sheetData sheetId="11"/>
      <sheetData sheetId="12"/>
      <sheetData sheetId="13" refreshError="1"/>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9"/>
  <sheetViews>
    <sheetView tabSelected="1" view="pageBreakPreview" zoomScaleNormal="100" zoomScaleSheetLayoutView="100" workbookViewId="0">
      <selection sqref="A1:B2"/>
    </sheetView>
  </sheetViews>
  <sheetFormatPr defaultRowHeight="14.25"/>
  <cols>
    <col min="1" max="1" width="5.125" style="57" customWidth="1"/>
    <col min="2" max="2" width="86.875" style="57" customWidth="1"/>
    <col min="3" max="3" width="7.625" style="82" customWidth="1"/>
    <col min="4" max="4" width="7.25" style="57" customWidth="1"/>
    <col min="5" max="16384" width="9" style="57"/>
  </cols>
  <sheetData>
    <row r="1" spans="1:5" ht="21" customHeight="1">
      <c r="A1" s="490" t="s">
        <v>601</v>
      </c>
      <c r="B1" s="490"/>
      <c r="C1" s="492"/>
      <c r="D1" s="492"/>
      <c r="E1" s="56"/>
    </row>
    <row r="2" spans="1:5" ht="19.5" customHeight="1" thickBot="1">
      <c r="A2" s="491"/>
      <c r="B2" s="491"/>
      <c r="C2" s="58"/>
      <c r="D2" s="151"/>
      <c r="E2" s="56"/>
    </row>
    <row r="3" spans="1:5" ht="20.25" customHeight="1">
      <c r="A3" s="152">
        <v>1</v>
      </c>
      <c r="B3" s="153" t="s">
        <v>88</v>
      </c>
      <c r="C3" s="154"/>
      <c r="D3" s="155"/>
    </row>
    <row r="4" spans="1:5" s="60" customFormat="1" ht="60" customHeight="1">
      <c r="A4" s="493" t="s">
        <v>246</v>
      </c>
      <c r="B4" s="494"/>
      <c r="C4" s="494"/>
      <c r="D4" s="495"/>
    </row>
    <row r="5" spans="1:5" ht="21.75" customHeight="1">
      <c r="A5" s="61"/>
      <c r="B5" s="62"/>
      <c r="C5" s="496" t="s">
        <v>89</v>
      </c>
      <c r="D5" s="497"/>
    </row>
    <row r="6" spans="1:5" ht="21.75" customHeight="1">
      <c r="A6" s="61" t="s">
        <v>247</v>
      </c>
      <c r="B6" s="63" t="s">
        <v>90</v>
      </c>
      <c r="C6" s="93" t="s">
        <v>91</v>
      </c>
      <c r="D6" s="156" t="s">
        <v>248</v>
      </c>
    </row>
    <row r="7" spans="1:5" ht="21.75" customHeight="1">
      <c r="A7" s="61"/>
      <c r="B7" s="63" t="s">
        <v>92</v>
      </c>
      <c r="C7" s="64"/>
      <c r="D7" s="157"/>
    </row>
    <row r="8" spans="1:5" ht="21.75" customHeight="1">
      <c r="A8" s="61"/>
      <c r="B8" s="63" t="s">
        <v>508</v>
      </c>
      <c r="C8" s="64"/>
      <c r="D8" s="157"/>
    </row>
    <row r="9" spans="1:5" ht="21.75" customHeight="1">
      <c r="A9" s="61"/>
      <c r="B9" s="63" t="s">
        <v>509</v>
      </c>
      <c r="C9" s="64"/>
      <c r="D9" s="157"/>
    </row>
    <row r="10" spans="1:5" ht="21.75" customHeight="1">
      <c r="A10" s="61"/>
      <c r="B10" s="63" t="s">
        <v>510</v>
      </c>
      <c r="C10" s="64"/>
      <c r="D10" s="157"/>
    </row>
    <row r="11" spans="1:5" ht="21.75" customHeight="1">
      <c r="A11" s="61"/>
      <c r="B11" s="63" t="s">
        <v>511</v>
      </c>
      <c r="C11" s="64"/>
      <c r="D11" s="157"/>
    </row>
    <row r="12" spans="1:5" ht="21.75" customHeight="1">
      <c r="A12" s="61"/>
      <c r="B12" s="63" t="s">
        <v>602</v>
      </c>
      <c r="C12" s="64"/>
      <c r="D12" s="157"/>
    </row>
    <row r="13" spans="1:5" ht="21.75" customHeight="1">
      <c r="A13" s="61"/>
      <c r="B13" s="63" t="s">
        <v>569</v>
      </c>
      <c r="C13" s="64"/>
      <c r="D13" s="157"/>
    </row>
    <row r="14" spans="1:5" ht="21.75" customHeight="1">
      <c r="A14" s="61"/>
      <c r="B14" s="63" t="s">
        <v>570</v>
      </c>
      <c r="C14" s="64"/>
      <c r="D14" s="157"/>
    </row>
    <row r="15" spans="1:5" ht="21.75" customHeight="1">
      <c r="A15" s="61"/>
      <c r="B15" s="63" t="s">
        <v>571</v>
      </c>
      <c r="C15" s="64"/>
      <c r="D15" s="157"/>
    </row>
    <row r="16" spans="1:5" ht="21.75" customHeight="1">
      <c r="A16" s="61"/>
      <c r="B16" s="63" t="s">
        <v>572</v>
      </c>
      <c r="C16" s="64"/>
      <c r="D16" s="157"/>
    </row>
    <row r="17" spans="1:5" ht="21.75" customHeight="1">
      <c r="A17" s="61"/>
      <c r="B17" s="63" t="s">
        <v>573</v>
      </c>
      <c r="C17" s="64"/>
      <c r="D17" s="157"/>
    </row>
    <row r="18" spans="1:5" ht="21.75" customHeight="1">
      <c r="A18" s="61" t="s">
        <v>249</v>
      </c>
      <c r="B18" s="63" t="s">
        <v>250</v>
      </c>
      <c r="C18" s="64"/>
      <c r="D18" s="157"/>
    </row>
    <row r="19" spans="1:5" ht="21.75" customHeight="1" thickBot="1">
      <c r="A19" s="65" t="s">
        <v>251</v>
      </c>
      <c r="B19" s="66" t="s">
        <v>93</v>
      </c>
      <c r="C19" s="67"/>
      <c r="D19" s="158"/>
    </row>
    <row r="20" spans="1:5" ht="12" customHeight="1" thickBot="1">
      <c r="A20" s="68"/>
      <c r="B20" s="69"/>
      <c r="C20" s="59"/>
      <c r="D20" s="56"/>
    </row>
    <row r="21" spans="1:5" ht="21.75" customHeight="1">
      <c r="A21" s="70">
        <v>2</v>
      </c>
      <c r="B21" s="71" t="s">
        <v>252</v>
      </c>
      <c r="C21" s="72"/>
      <c r="D21" s="159"/>
    </row>
    <row r="22" spans="1:5" s="60" customFormat="1" ht="150" customHeight="1">
      <c r="A22" s="498" t="s">
        <v>253</v>
      </c>
      <c r="B22" s="499"/>
      <c r="C22" s="499"/>
      <c r="D22" s="500"/>
    </row>
    <row r="23" spans="1:5" ht="21.75" customHeight="1">
      <c r="A23" s="61"/>
      <c r="B23" s="62"/>
      <c r="C23" s="496" t="s">
        <v>89</v>
      </c>
      <c r="D23" s="497"/>
    </row>
    <row r="24" spans="1:5" s="74" customFormat="1" ht="18" customHeight="1">
      <c r="A24" s="61" t="s">
        <v>254</v>
      </c>
      <c r="B24" s="73" t="s">
        <v>94</v>
      </c>
      <c r="C24" s="18" t="s">
        <v>91</v>
      </c>
      <c r="D24" s="160" t="s">
        <v>248</v>
      </c>
      <c r="E24" s="60"/>
    </row>
    <row r="25" spans="1:5" s="79" customFormat="1" ht="22.5" customHeight="1">
      <c r="A25" s="75" t="s">
        <v>244</v>
      </c>
      <c r="B25" s="76" t="s">
        <v>95</v>
      </c>
      <c r="C25" s="77"/>
      <c r="D25" s="161"/>
      <c r="E25" s="78"/>
    </row>
    <row r="26" spans="1:5" s="79" customFormat="1" ht="22.5" customHeight="1">
      <c r="A26" s="75" t="s">
        <v>255</v>
      </c>
      <c r="B26" s="76" t="s">
        <v>96</v>
      </c>
      <c r="C26" s="77"/>
      <c r="D26" s="161"/>
      <c r="E26" s="78"/>
    </row>
    <row r="27" spans="1:5" s="60" customFormat="1" ht="18" customHeight="1">
      <c r="A27" s="61" t="s">
        <v>249</v>
      </c>
      <c r="B27" s="488" t="s">
        <v>256</v>
      </c>
      <c r="C27" s="488"/>
      <c r="D27" s="489"/>
    </row>
    <row r="28" spans="1:5" s="60" customFormat="1" ht="22.5" customHeight="1">
      <c r="A28" s="80" t="s">
        <v>244</v>
      </c>
      <c r="B28" s="73" t="s">
        <v>97</v>
      </c>
      <c r="C28" s="77"/>
      <c r="D28" s="162"/>
    </row>
    <row r="29" spans="1:5" s="60" customFormat="1" ht="22.5" customHeight="1">
      <c r="A29" s="80" t="s">
        <v>255</v>
      </c>
      <c r="B29" s="73" t="s">
        <v>98</v>
      </c>
      <c r="C29" s="77"/>
      <c r="D29" s="162"/>
    </row>
    <row r="30" spans="1:5" s="60" customFormat="1" ht="22.5" customHeight="1">
      <c r="A30" s="80" t="s">
        <v>257</v>
      </c>
      <c r="B30" s="73" t="s">
        <v>258</v>
      </c>
      <c r="C30" s="77"/>
      <c r="D30" s="162"/>
    </row>
    <row r="31" spans="1:5" s="60" customFormat="1" ht="22.5" customHeight="1">
      <c r="A31" s="80" t="s">
        <v>259</v>
      </c>
      <c r="B31" s="73" t="s">
        <v>260</v>
      </c>
      <c r="C31" s="77"/>
      <c r="D31" s="162"/>
    </row>
    <row r="32" spans="1:5" s="60" customFormat="1" ht="22.5" customHeight="1">
      <c r="A32" s="80" t="s">
        <v>261</v>
      </c>
      <c r="B32" s="73" t="s">
        <v>99</v>
      </c>
      <c r="C32" s="77"/>
      <c r="D32" s="162"/>
    </row>
    <row r="33" spans="1:4" s="60" customFormat="1" ht="22.5" customHeight="1">
      <c r="A33" s="80" t="s">
        <v>262</v>
      </c>
      <c r="B33" s="73" t="s">
        <v>263</v>
      </c>
      <c r="C33" s="77"/>
      <c r="D33" s="162"/>
    </row>
    <row r="34" spans="1:4" s="60" customFormat="1" ht="22.5" customHeight="1">
      <c r="A34" s="80" t="s">
        <v>264</v>
      </c>
      <c r="B34" s="73" t="s">
        <v>100</v>
      </c>
      <c r="C34" s="77"/>
      <c r="D34" s="162"/>
    </row>
    <row r="35" spans="1:4" s="60" customFormat="1" ht="22.5" customHeight="1">
      <c r="A35" s="80" t="s">
        <v>265</v>
      </c>
      <c r="B35" s="73" t="s">
        <v>101</v>
      </c>
      <c r="C35" s="77"/>
      <c r="D35" s="162"/>
    </row>
    <row r="36" spans="1:4" s="60" customFormat="1" ht="18" customHeight="1">
      <c r="A36" s="81" t="s">
        <v>251</v>
      </c>
      <c r="B36" s="488" t="s">
        <v>266</v>
      </c>
      <c r="C36" s="488"/>
      <c r="D36" s="489"/>
    </row>
    <row r="37" spans="1:4" s="60" customFormat="1" ht="23.25" customHeight="1">
      <c r="A37" s="80" t="s">
        <v>244</v>
      </c>
      <c r="B37" s="73" t="s">
        <v>267</v>
      </c>
      <c r="C37" s="77"/>
      <c r="D37" s="162"/>
    </row>
    <row r="38" spans="1:4" s="60" customFormat="1" ht="22.5" customHeight="1">
      <c r="A38" s="81" t="s">
        <v>268</v>
      </c>
      <c r="B38" s="488" t="s">
        <v>269</v>
      </c>
      <c r="C38" s="488"/>
      <c r="D38" s="489"/>
    </row>
    <row r="39" spans="1:4" s="60" customFormat="1" ht="22.5" customHeight="1">
      <c r="A39" s="80" t="s">
        <v>244</v>
      </c>
      <c r="B39" s="73" t="s">
        <v>270</v>
      </c>
      <c r="C39" s="77"/>
      <c r="D39" s="162"/>
    </row>
    <row r="40" spans="1:4" s="60" customFormat="1" ht="22.5" customHeight="1">
      <c r="A40" s="80" t="s">
        <v>255</v>
      </c>
      <c r="B40" s="73" t="s">
        <v>271</v>
      </c>
      <c r="C40" s="77"/>
      <c r="D40" s="162"/>
    </row>
    <row r="41" spans="1:4" s="60" customFormat="1" ht="22.5" customHeight="1">
      <c r="A41" s="80" t="s">
        <v>257</v>
      </c>
      <c r="B41" s="73" t="s">
        <v>102</v>
      </c>
      <c r="C41" s="77"/>
      <c r="D41" s="162"/>
    </row>
    <row r="42" spans="1:4" s="60" customFormat="1" ht="22.5" customHeight="1">
      <c r="A42" s="80" t="s">
        <v>259</v>
      </c>
      <c r="B42" s="73" t="s">
        <v>103</v>
      </c>
      <c r="C42" s="77"/>
      <c r="D42" s="162"/>
    </row>
    <row r="43" spans="1:4" s="60" customFormat="1" ht="22.5" customHeight="1">
      <c r="A43" s="80" t="s">
        <v>261</v>
      </c>
      <c r="B43" s="73" t="s">
        <v>272</v>
      </c>
      <c r="C43" s="77"/>
      <c r="D43" s="162"/>
    </row>
    <row r="44" spans="1:4" s="60" customFormat="1" ht="22.5" customHeight="1">
      <c r="A44" s="80" t="s">
        <v>262</v>
      </c>
      <c r="B44" s="73" t="s">
        <v>104</v>
      </c>
      <c r="C44" s="77"/>
      <c r="D44" s="162"/>
    </row>
    <row r="45" spans="1:4" s="60" customFormat="1" ht="22.5" customHeight="1">
      <c r="A45" s="80" t="s">
        <v>264</v>
      </c>
      <c r="B45" s="73" t="s">
        <v>273</v>
      </c>
      <c r="C45" s="77"/>
      <c r="D45" s="162"/>
    </row>
    <row r="46" spans="1:4" s="60" customFormat="1" ht="22.5" customHeight="1">
      <c r="A46" s="80" t="s">
        <v>265</v>
      </c>
      <c r="B46" s="73" t="s">
        <v>274</v>
      </c>
      <c r="C46" s="77"/>
      <c r="D46" s="162"/>
    </row>
    <row r="47" spans="1:4" s="60" customFormat="1" ht="22.5" customHeight="1">
      <c r="A47" s="80" t="s">
        <v>275</v>
      </c>
      <c r="B47" s="73" t="s">
        <v>276</v>
      </c>
      <c r="C47" s="77"/>
      <c r="D47" s="162"/>
    </row>
    <row r="48" spans="1:4" s="60" customFormat="1" ht="22.5" customHeight="1">
      <c r="A48" s="80" t="s">
        <v>277</v>
      </c>
      <c r="B48" s="73" t="s">
        <v>278</v>
      </c>
      <c r="C48" s="77"/>
      <c r="D48" s="162"/>
    </row>
    <row r="49" spans="1:4" s="60" customFormat="1" ht="22.5" customHeight="1">
      <c r="A49" s="80" t="s">
        <v>279</v>
      </c>
      <c r="B49" s="73" t="s">
        <v>280</v>
      </c>
      <c r="C49" s="77"/>
      <c r="D49" s="162"/>
    </row>
    <row r="50" spans="1:4" s="60" customFormat="1" ht="22.5" customHeight="1">
      <c r="A50" s="80" t="s">
        <v>281</v>
      </c>
      <c r="B50" s="73" t="s">
        <v>282</v>
      </c>
      <c r="C50" s="77"/>
      <c r="D50" s="162"/>
    </row>
    <row r="51" spans="1:4" s="60" customFormat="1" ht="22.5" customHeight="1">
      <c r="A51" s="80" t="s">
        <v>283</v>
      </c>
      <c r="B51" s="73" t="s">
        <v>284</v>
      </c>
      <c r="C51" s="77"/>
      <c r="D51" s="162"/>
    </row>
    <row r="52" spans="1:4" s="60" customFormat="1" ht="22.5" customHeight="1">
      <c r="A52" s="80" t="s">
        <v>285</v>
      </c>
      <c r="B52" s="73" t="s">
        <v>105</v>
      </c>
      <c r="C52" s="77"/>
      <c r="D52" s="162"/>
    </row>
    <row r="53" spans="1:4" s="60" customFormat="1" ht="22.5" customHeight="1">
      <c r="A53" s="80" t="s">
        <v>286</v>
      </c>
      <c r="B53" s="73" t="s">
        <v>287</v>
      </c>
      <c r="C53" s="77"/>
      <c r="D53" s="162"/>
    </row>
    <row r="54" spans="1:4" s="60" customFormat="1" ht="22.5" customHeight="1">
      <c r="A54" s="80" t="s">
        <v>288</v>
      </c>
      <c r="B54" s="73" t="s">
        <v>289</v>
      </c>
      <c r="C54" s="77"/>
      <c r="D54" s="162"/>
    </row>
    <row r="55" spans="1:4" s="60" customFormat="1" ht="22.5" customHeight="1">
      <c r="A55" s="80" t="s">
        <v>290</v>
      </c>
      <c r="B55" s="73" t="s">
        <v>291</v>
      </c>
      <c r="C55" s="77"/>
      <c r="D55" s="162"/>
    </row>
    <row r="56" spans="1:4" s="60" customFormat="1" ht="22.5" customHeight="1">
      <c r="A56" s="80" t="s">
        <v>292</v>
      </c>
      <c r="B56" s="73" t="s">
        <v>106</v>
      </c>
      <c r="C56" s="77"/>
      <c r="D56" s="162"/>
    </row>
    <row r="57" spans="1:4" s="60" customFormat="1" ht="22.5" customHeight="1">
      <c r="A57" s="81" t="s">
        <v>293</v>
      </c>
      <c r="B57" s="488" t="s">
        <v>107</v>
      </c>
      <c r="C57" s="488"/>
      <c r="D57" s="489"/>
    </row>
    <row r="58" spans="1:4" s="60" customFormat="1" ht="22.5" customHeight="1">
      <c r="A58" s="80" t="s">
        <v>294</v>
      </c>
      <c r="B58" s="73" t="s">
        <v>295</v>
      </c>
      <c r="C58" s="77"/>
      <c r="D58" s="162"/>
    </row>
    <row r="59" spans="1:4" s="60" customFormat="1" ht="22.5" customHeight="1">
      <c r="A59" s="80" t="s">
        <v>296</v>
      </c>
      <c r="B59" s="73" t="s">
        <v>297</v>
      </c>
      <c r="C59" s="77"/>
      <c r="D59" s="162"/>
    </row>
    <row r="60" spans="1:4" s="60" customFormat="1" ht="22.5" customHeight="1">
      <c r="A60" s="80" t="s">
        <v>298</v>
      </c>
      <c r="B60" s="73" t="s">
        <v>299</v>
      </c>
      <c r="C60" s="77"/>
      <c r="D60" s="162"/>
    </row>
    <row r="61" spans="1:4" s="60" customFormat="1" ht="22.5" customHeight="1">
      <c r="A61" s="80" t="s">
        <v>300</v>
      </c>
      <c r="B61" s="73" t="s">
        <v>301</v>
      </c>
      <c r="C61" s="77"/>
      <c r="D61" s="162"/>
    </row>
    <row r="62" spans="1:4" s="60" customFormat="1" ht="22.5" customHeight="1">
      <c r="A62" s="80" t="s">
        <v>302</v>
      </c>
      <c r="B62" s="73" t="s">
        <v>303</v>
      </c>
      <c r="C62" s="77"/>
      <c r="D62" s="162"/>
    </row>
    <row r="63" spans="1:4" s="60" customFormat="1" ht="22.5" customHeight="1">
      <c r="A63" s="80" t="s">
        <v>304</v>
      </c>
      <c r="B63" s="73" t="s">
        <v>305</v>
      </c>
      <c r="C63" s="77"/>
      <c r="D63" s="162"/>
    </row>
    <row r="64" spans="1:4" s="60" customFormat="1" ht="22.5" customHeight="1">
      <c r="A64" s="80" t="s">
        <v>306</v>
      </c>
      <c r="B64" s="73" t="s">
        <v>307</v>
      </c>
      <c r="C64" s="77"/>
      <c r="D64" s="162"/>
    </row>
    <row r="65" spans="1:4" s="60" customFormat="1" ht="22.5" customHeight="1">
      <c r="A65" s="80" t="s">
        <v>308</v>
      </c>
      <c r="B65" s="73" t="s">
        <v>309</v>
      </c>
      <c r="C65" s="77"/>
      <c r="D65" s="162"/>
    </row>
    <row r="66" spans="1:4" s="60" customFormat="1" ht="22.5" customHeight="1">
      <c r="A66" s="80" t="s">
        <v>310</v>
      </c>
      <c r="B66" s="73" t="s">
        <v>108</v>
      </c>
      <c r="C66" s="77"/>
      <c r="D66" s="162"/>
    </row>
    <row r="67" spans="1:4" s="60" customFormat="1" ht="22.5" customHeight="1">
      <c r="A67" s="80" t="s">
        <v>311</v>
      </c>
      <c r="B67" s="73" t="s">
        <v>312</v>
      </c>
      <c r="C67" s="77"/>
      <c r="D67" s="162"/>
    </row>
    <row r="68" spans="1:4" s="60" customFormat="1" ht="22.5" customHeight="1">
      <c r="A68" s="80" t="s">
        <v>313</v>
      </c>
      <c r="B68" s="73" t="s">
        <v>314</v>
      </c>
      <c r="C68" s="77"/>
      <c r="D68" s="162"/>
    </row>
    <row r="69" spans="1:4" s="60" customFormat="1" ht="22.5" customHeight="1">
      <c r="A69" s="80" t="s">
        <v>315</v>
      </c>
      <c r="B69" s="73" t="s">
        <v>316</v>
      </c>
      <c r="C69" s="77"/>
      <c r="D69" s="162"/>
    </row>
  </sheetData>
  <sheetProtection selectLockedCells="1"/>
  <mergeCells count="10">
    <mergeCell ref="B27:D27"/>
    <mergeCell ref="B36:D36"/>
    <mergeCell ref="B38:D38"/>
    <mergeCell ref="B57:D57"/>
    <mergeCell ref="A1:B2"/>
    <mergeCell ref="C1:D1"/>
    <mergeCell ref="A4:D4"/>
    <mergeCell ref="C5:D5"/>
    <mergeCell ref="A22:D22"/>
    <mergeCell ref="C23:D23"/>
  </mergeCells>
  <phoneticPr fontId="3"/>
  <dataValidations count="1">
    <dataValidation type="list" allowBlank="1" showInputMessage="1" showErrorMessage="1" sqref="C58:C69 C28:C35 C37 C39:C56 C25:C26 C7:C17 C18:C19">
      <formula1>"○"</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20" max="3" man="1"/>
    <brk id="56"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7"/>
  <sheetViews>
    <sheetView view="pageBreakPreview" zoomScale="48" zoomScaleNormal="100" zoomScaleSheetLayoutView="48" workbookViewId="0">
      <selection sqref="A1:B2"/>
    </sheetView>
  </sheetViews>
  <sheetFormatPr defaultRowHeight="13.5"/>
  <cols>
    <col min="1" max="1" width="2.125" style="9" customWidth="1"/>
    <col min="2" max="2" width="20.875" style="9" customWidth="1"/>
    <col min="3" max="3" width="9" style="9"/>
    <col min="4" max="5" width="15.625" style="9" customWidth="1"/>
    <col min="6" max="6" width="10.625" style="9" customWidth="1"/>
    <col min="7" max="7" width="4" style="9" bestFit="1" customWidth="1"/>
    <col min="8" max="8" width="10.625" style="9" customWidth="1"/>
    <col min="9" max="9" width="4" style="9" bestFit="1" customWidth="1"/>
    <col min="10" max="10" width="16.75" style="9" customWidth="1"/>
    <col min="11" max="20" width="4.375" style="9" customWidth="1"/>
    <col min="21" max="21" width="2.125" style="9" customWidth="1"/>
    <col min="22" max="22" width="4" style="9" customWidth="1"/>
    <col min="23" max="23" width="9" style="9" hidden="1" customWidth="1"/>
    <col min="24" max="16384" width="9" style="9"/>
  </cols>
  <sheetData>
    <row r="1" spans="2:23" ht="29.25" customHeight="1">
      <c r="M1" s="550" t="s">
        <v>31</v>
      </c>
      <c r="N1" s="516"/>
      <c r="O1" s="516"/>
      <c r="P1" s="537"/>
      <c r="Q1" s="537"/>
      <c r="R1" s="537"/>
      <c r="S1" s="537"/>
      <c r="T1" s="537"/>
    </row>
    <row r="2" spans="2:23" ht="9.9499999999999993" customHeight="1">
      <c r="M2" s="10"/>
      <c r="N2" s="11"/>
      <c r="O2" s="11"/>
      <c r="P2" s="11"/>
      <c r="Q2" s="11"/>
      <c r="R2" s="11"/>
      <c r="S2" s="11"/>
      <c r="T2" s="11"/>
    </row>
    <row r="3" spans="2:23" ht="30" customHeight="1">
      <c r="B3" s="551" t="s">
        <v>32</v>
      </c>
      <c r="C3" s="551"/>
      <c r="D3" s="551"/>
      <c r="E3" s="551"/>
      <c r="F3" s="551"/>
      <c r="G3" s="551"/>
      <c r="H3" s="551"/>
      <c r="I3" s="551"/>
      <c r="J3" s="551"/>
      <c r="K3" s="551"/>
      <c r="L3" s="551"/>
      <c r="M3" s="551"/>
      <c r="N3" s="551"/>
      <c r="O3" s="551"/>
      <c r="P3" s="551"/>
      <c r="Q3" s="551"/>
      <c r="R3" s="551"/>
      <c r="S3" s="551"/>
      <c r="T3" s="551"/>
    </row>
    <row r="4" spans="2:23">
      <c r="J4" s="12"/>
      <c r="K4" s="12"/>
      <c r="L4" s="552" t="s">
        <v>33</v>
      </c>
      <c r="M4" s="552"/>
      <c r="N4" s="13" t="str">
        <f>IF(N9="","",IF(P9=1,N9-1,N9))</f>
        <v/>
      </c>
      <c r="O4" s="14" t="s">
        <v>9</v>
      </c>
      <c r="P4" s="15" t="str">
        <f>IF(P9="","",MONTH(EOMONTH(DATE(SUM(2018+N9),P9,R9),-1)))</f>
        <v/>
      </c>
      <c r="Q4" s="14" t="s">
        <v>34</v>
      </c>
      <c r="R4" s="15" t="str">
        <f>IF(P4="","",20)</f>
        <v/>
      </c>
      <c r="S4" s="16" t="s">
        <v>35</v>
      </c>
      <c r="T4" s="17"/>
    </row>
    <row r="5" spans="2:23" ht="35.25" customHeight="1">
      <c r="B5" s="18" t="s">
        <v>36</v>
      </c>
      <c r="C5" s="553"/>
      <c r="D5" s="554"/>
      <c r="E5" s="554"/>
      <c r="F5" s="554"/>
      <c r="G5" s="554"/>
      <c r="H5" s="554"/>
      <c r="I5" s="555"/>
      <c r="J5" s="19" t="s">
        <v>37</v>
      </c>
      <c r="K5" s="19">
        <v>2</v>
      </c>
      <c r="L5" s="19">
        <v>2</v>
      </c>
      <c r="M5" s="20"/>
      <c r="N5" s="20"/>
      <c r="O5" s="20"/>
      <c r="P5" s="20"/>
      <c r="Q5" s="20"/>
      <c r="R5" s="20"/>
      <c r="S5" s="20"/>
      <c r="T5" s="20"/>
    </row>
    <row r="6" spans="2:23" ht="24.95" customHeight="1">
      <c r="B6" s="539" t="s">
        <v>38</v>
      </c>
      <c r="C6" s="546" t="s">
        <v>39</v>
      </c>
      <c r="D6" s="547"/>
      <c r="E6" s="21"/>
      <c r="F6" s="21"/>
      <c r="G6" s="21"/>
      <c r="H6" s="21"/>
      <c r="I6" s="21"/>
      <c r="J6" s="21"/>
      <c r="K6" s="21"/>
      <c r="L6" s="21"/>
      <c r="M6" s="21"/>
      <c r="N6" s="22"/>
      <c r="O6" s="11" t="s">
        <v>40</v>
      </c>
      <c r="P6" s="23"/>
      <c r="Q6" s="11" t="s">
        <v>41</v>
      </c>
      <c r="R6" s="23"/>
      <c r="S6" s="11" t="s">
        <v>41</v>
      </c>
      <c r="T6" s="24"/>
    </row>
    <row r="7" spans="2:23" ht="24.95" customHeight="1">
      <c r="B7" s="541"/>
      <c r="C7" s="25" t="s">
        <v>42</v>
      </c>
      <c r="D7" s="548"/>
      <c r="E7" s="548"/>
      <c r="F7" s="548"/>
      <c r="G7" s="548"/>
      <c r="H7" s="548"/>
      <c r="I7" s="548"/>
      <c r="J7" s="548"/>
      <c r="K7" s="548"/>
      <c r="L7" s="548"/>
      <c r="M7" s="548"/>
      <c r="N7" s="549"/>
      <c r="O7" s="26" t="s">
        <v>43</v>
      </c>
      <c r="P7" s="27"/>
      <c r="Q7" s="26" t="s">
        <v>41</v>
      </c>
      <c r="R7" s="27"/>
      <c r="S7" s="26" t="s">
        <v>41</v>
      </c>
      <c r="T7" s="28"/>
    </row>
    <row r="8" spans="2:23" ht="35.1" customHeight="1">
      <c r="B8" s="29" t="s">
        <v>44</v>
      </c>
      <c r="C8" s="531"/>
      <c r="D8" s="532"/>
      <c r="E8" s="532"/>
      <c r="F8" s="532"/>
      <c r="G8" s="532"/>
      <c r="H8" s="532"/>
      <c r="I8" s="533"/>
      <c r="J8" s="30" t="s">
        <v>45</v>
      </c>
      <c r="K8" s="534"/>
      <c r="L8" s="535"/>
      <c r="M8" s="535"/>
      <c r="N8" s="535"/>
      <c r="O8" s="535"/>
      <c r="P8" s="535"/>
      <c r="Q8" s="535"/>
      <c r="R8" s="535"/>
      <c r="S8" s="535"/>
      <c r="T8" s="536"/>
    </row>
    <row r="9" spans="2:23" ht="33" customHeight="1">
      <c r="B9" s="19" t="s">
        <v>46</v>
      </c>
      <c r="C9" s="537"/>
      <c r="D9" s="537"/>
      <c r="E9" s="537"/>
      <c r="F9" s="537"/>
      <c r="G9" s="537"/>
      <c r="H9" s="537"/>
      <c r="I9" s="537"/>
      <c r="J9" s="19" t="s">
        <v>47</v>
      </c>
      <c r="K9" s="31"/>
      <c r="L9" s="538" t="s">
        <v>48</v>
      </c>
      <c r="M9" s="538"/>
      <c r="N9" s="32"/>
      <c r="O9" s="33" t="s">
        <v>9</v>
      </c>
      <c r="P9" s="34"/>
      <c r="Q9" s="33" t="s">
        <v>34</v>
      </c>
      <c r="R9" s="35"/>
      <c r="S9" s="33" t="s">
        <v>49</v>
      </c>
      <c r="T9" s="36"/>
    </row>
    <row r="10" spans="2:23" ht="33" customHeight="1">
      <c r="B10" s="539" t="s">
        <v>50</v>
      </c>
      <c r="C10" s="510" t="s">
        <v>30</v>
      </c>
      <c r="D10" s="542"/>
      <c r="E10" s="511"/>
      <c r="F10" s="510" t="s">
        <v>29</v>
      </c>
      <c r="G10" s="511"/>
      <c r="H10" s="510" t="s">
        <v>51</v>
      </c>
      <c r="I10" s="511"/>
      <c r="J10" s="539" t="s">
        <v>52</v>
      </c>
      <c r="K10" s="543"/>
      <c r="L10" s="544"/>
      <c r="M10" s="544"/>
      <c r="N10" s="544"/>
      <c r="O10" s="544"/>
      <c r="P10" s="544"/>
      <c r="Q10" s="544"/>
      <c r="R10" s="544"/>
      <c r="S10" s="544"/>
      <c r="T10" s="545"/>
    </row>
    <row r="11" spans="2:23" ht="33" customHeight="1">
      <c r="B11" s="540"/>
      <c r="C11" s="526"/>
      <c r="D11" s="527"/>
      <c r="E11" s="528"/>
      <c r="F11" s="37"/>
      <c r="G11" s="38" t="s">
        <v>17</v>
      </c>
      <c r="H11" s="37"/>
      <c r="I11" s="38" t="s">
        <v>17</v>
      </c>
      <c r="J11" s="540"/>
      <c r="K11" s="31"/>
      <c r="L11" s="529"/>
      <c r="M11" s="529"/>
      <c r="N11" s="32"/>
      <c r="O11" s="33" t="s">
        <v>9</v>
      </c>
      <c r="P11" s="34"/>
      <c r="Q11" s="33" t="s">
        <v>34</v>
      </c>
      <c r="R11" s="39">
        <v>1</v>
      </c>
      <c r="S11" s="33" t="s">
        <v>49</v>
      </c>
      <c r="T11" s="36"/>
      <c r="U11" s="40"/>
      <c r="V11" s="40"/>
      <c r="W11" s="9" t="s">
        <v>53</v>
      </c>
    </row>
    <row r="12" spans="2:23" ht="33" customHeight="1">
      <c r="B12" s="540"/>
      <c r="C12" s="526"/>
      <c r="D12" s="527"/>
      <c r="E12" s="528"/>
      <c r="F12" s="37"/>
      <c r="G12" s="38" t="s">
        <v>17</v>
      </c>
      <c r="H12" s="37"/>
      <c r="I12" s="38" t="s">
        <v>17</v>
      </c>
      <c r="J12" s="540"/>
      <c r="K12" s="31"/>
      <c r="L12" s="529"/>
      <c r="M12" s="529"/>
      <c r="N12" s="32"/>
      <c r="O12" s="33" t="s">
        <v>9</v>
      </c>
      <c r="P12" s="34"/>
      <c r="Q12" s="33" t="s">
        <v>34</v>
      </c>
      <c r="R12" s="39">
        <v>1</v>
      </c>
      <c r="S12" s="33" t="s">
        <v>49</v>
      </c>
      <c r="T12" s="36"/>
      <c r="U12" s="40"/>
      <c r="V12" s="40"/>
      <c r="W12" s="9" t="s">
        <v>48</v>
      </c>
    </row>
    <row r="13" spans="2:23" ht="33" customHeight="1">
      <c r="B13" s="540"/>
      <c r="C13" s="526"/>
      <c r="D13" s="527"/>
      <c r="E13" s="528"/>
      <c r="F13" s="37"/>
      <c r="G13" s="38" t="s">
        <v>17</v>
      </c>
      <c r="H13" s="37"/>
      <c r="I13" s="38" t="s">
        <v>17</v>
      </c>
      <c r="J13" s="540"/>
      <c r="K13" s="31"/>
      <c r="L13" s="529"/>
      <c r="M13" s="529"/>
      <c r="N13" s="32"/>
      <c r="O13" s="33" t="s">
        <v>9</v>
      </c>
      <c r="P13" s="34"/>
      <c r="Q13" s="33" t="s">
        <v>34</v>
      </c>
      <c r="R13" s="39">
        <v>1</v>
      </c>
      <c r="S13" s="33" t="s">
        <v>49</v>
      </c>
      <c r="T13" s="36"/>
      <c r="U13" s="40"/>
      <c r="V13" s="40"/>
    </row>
    <row r="14" spans="2:23" ht="33" customHeight="1">
      <c r="B14" s="540"/>
      <c r="C14" s="526"/>
      <c r="D14" s="527"/>
      <c r="E14" s="528"/>
      <c r="F14" s="37"/>
      <c r="G14" s="38" t="s">
        <v>17</v>
      </c>
      <c r="H14" s="37"/>
      <c r="I14" s="38" t="s">
        <v>17</v>
      </c>
      <c r="J14" s="540"/>
      <c r="K14" s="31"/>
      <c r="L14" s="529"/>
      <c r="M14" s="529"/>
      <c r="N14" s="32"/>
      <c r="O14" s="33" t="s">
        <v>9</v>
      </c>
      <c r="P14" s="34"/>
      <c r="Q14" s="33" t="s">
        <v>34</v>
      </c>
      <c r="R14" s="39">
        <v>1</v>
      </c>
      <c r="S14" s="33" t="s">
        <v>49</v>
      </c>
      <c r="T14" s="36"/>
      <c r="U14" s="40"/>
      <c r="V14" s="40"/>
    </row>
    <row r="15" spans="2:23" ht="33" customHeight="1">
      <c r="B15" s="540"/>
      <c r="C15" s="526"/>
      <c r="D15" s="527"/>
      <c r="E15" s="528"/>
      <c r="F15" s="37"/>
      <c r="G15" s="38" t="s">
        <v>17</v>
      </c>
      <c r="H15" s="37"/>
      <c r="I15" s="38" t="s">
        <v>17</v>
      </c>
      <c r="J15" s="540"/>
      <c r="K15" s="31"/>
      <c r="L15" s="529"/>
      <c r="M15" s="529"/>
      <c r="N15" s="32"/>
      <c r="O15" s="33" t="s">
        <v>9</v>
      </c>
      <c r="P15" s="34"/>
      <c r="Q15" s="33" t="s">
        <v>34</v>
      </c>
      <c r="R15" s="39">
        <v>1</v>
      </c>
      <c r="S15" s="33" t="s">
        <v>49</v>
      </c>
      <c r="T15" s="36"/>
      <c r="U15" s="40"/>
      <c r="V15" s="40"/>
    </row>
    <row r="16" spans="2:23" ht="33" customHeight="1">
      <c r="B16" s="541"/>
      <c r="C16" s="526"/>
      <c r="D16" s="527"/>
      <c r="E16" s="528"/>
      <c r="F16" s="37"/>
      <c r="G16" s="38" t="s">
        <v>17</v>
      </c>
      <c r="H16" s="37"/>
      <c r="I16" s="38" t="s">
        <v>17</v>
      </c>
      <c r="J16" s="541"/>
      <c r="K16" s="31"/>
      <c r="L16" s="529"/>
      <c r="M16" s="529"/>
      <c r="N16" s="32"/>
      <c r="O16" s="33" t="s">
        <v>9</v>
      </c>
      <c r="P16" s="34"/>
      <c r="Q16" s="33" t="s">
        <v>34</v>
      </c>
      <c r="R16" s="39">
        <v>1</v>
      </c>
      <c r="S16" s="33" t="s">
        <v>49</v>
      </c>
      <c r="T16" s="36"/>
      <c r="U16" s="40"/>
      <c r="V16" s="40"/>
    </row>
    <row r="17" spans="1:22" ht="33" customHeight="1">
      <c r="B17" s="19" t="s">
        <v>54</v>
      </c>
      <c r="C17" s="530"/>
      <c r="D17" s="530"/>
      <c r="E17" s="530"/>
      <c r="F17" s="530"/>
      <c r="G17" s="530"/>
      <c r="H17" s="530"/>
      <c r="I17" s="530"/>
      <c r="J17" s="18" t="s">
        <v>55</v>
      </c>
      <c r="K17" s="530"/>
      <c r="L17" s="530"/>
      <c r="M17" s="530"/>
      <c r="N17" s="530"/>
      <c r="O17" s="530"/>
      <c r="P17" s="530"/>
      <c r="Q17" s="530"/>
      <c r="R17" s="530"/>
      <c r="S17" s="530"/>
      <c r="T17" s="530"/>
      <c r="U17" s="40"/>
      <c r="V17" s="40"/>
    </row>
    <row r="18" spans="1:22" ht="20.100000000000001" customHeight="1">
      <c r="B18" s="41" t="s">
        <v>56</v>
      </c>
      <c r="C18" s="42"/>
      <c r="D18" s="42"/>
      <c r="E18" s="42"/>
      <c r="F18" s="42"/>
      <c r="G18" s="42"/>
      <c r="H18" s="42"/>
      <c r="I18" s="42"/>
      <c r="J18" s="42"/>
      <c r="K18" s="42"/>
      <c r="L18" s="43"/>
      <c r="M18" s="42"/>
      <c r="N18" s="42"/>
      <c r="O18" s="42"/>
      <c r="P18" s="42"/>
      <c r="Q18" s="42"/>
      <c r="R18" s="42"/>
      <c r="S18" s="42"/>
      <c r="T18" s="42"/>
      <c r="U18" s="42"/>
      <c r="V18" s="42"/>
    </row>
    <row r="19" spans="1:22" ht="20.100000000000001" customHeight="1">
      <c r="B19" s="44"/>
      <c r="C19" s="45" t="s">
        <v>57</v>
      </c>
      <c r="D19" s="42"/>
      <c r="E19" s="42"/>
      <c r="F19" s="42"/>
      <c r="G19" s="42"/>
      <c r="H19" s="513" t="s">
        <v>58</v>
      </c>
      <c r="I19" s="513"/>
      <c r="J19" s="513"/>
      <c r="K19" s="513"/>
      <c r="L19" s="513"/>
      <c r="M19" s="513"/>
      <c r="N19" s="513"/>
      <c r="O19" s="42"/>
      <c r="P19" s="42"/>
      <c r="Q19" s="42"/>
      <c r="T19" s="42"/>
      <c r="U19" s="42"/>
      <c r="V19" s="42"/>
    </row>
    <row r="20" spans="1:22" ht="5.0999999999999996" customHeight="1">
      <c r="B20" s="45"/>
      <c r="C20" s="45"/>
      <c r="D20" s="42"/>
      <c r="E20" s="42"/>
      <c r="F20" s="42"/>
      <c r="G20" s="42"/>
      <c r="H20" s="513"/>
      <c r="I20" s="513"/>
      <c r="J20" s="513"/>
      <c r="K20" s="513"/>
      <c r="L20" s="513"/>
      <c r="M20" s="513"/>
      <c r="N20" s="513"/>
      <c r="O20" s="42"/>
      <c r="P20" s="42"/>
      <c r="Q20" s="42"/>
      <c r="T20" s="42"/>
      <c r="U20" s="42"/>
      <c r="V20" s="42"/>
    </row>
    <row r="21" spans="1:22" ht="20.100000000000001" customHeight="1">
      <c r="B21" s="46"/>
      <c r="C21" s="45" t="s">
        <v>59</v>
      </c>
      <c r="D21" s="45"/>
      <c r="E21" s="42"/>
      <c r="F21" s="42"/>
      <c r="G21" s="42"/>
      <c r="H21" s="513"/>
      <c r="I21" s="513"/>
      <c r="J21" s="513"/>
      <c r="K21" s="513"/>
      <c r="L21" s="513"/>
      <c r="M21" s="513"/>
      <c r="N21" s="513"/>
      <c r="O21" s="42"/>
      <c r="P21" s="42"/>
      <c r="Q21" s="42"/>
      <c r="T21" s="42"/>
      <c r="U21" s="42"/>
      <c r="V21" s="42"/>
    </row>
    <row r="22" spans="1:22" ht="5.0999999999999996" customHeight="1">
      <c r="B22" s="45"/>
      <c r="C22" s="45"/>
      <c r="D22" s="45"/>
      <c r="E22" s="42"/>
      <c r="F22" s="42"/>
      <c r="G22" s="42"/>
      <c r="H22" s="42"/>
      <c r="I22" s="42"/>
      <c r="J22" s="43"/>
      <c r="K22" s="42"/>
      <c r="L22" s="42"/>
      <c r="M22" s="42"/>
      <c r="N22" s="42"/>
      <c r="O22" s="42"/>
      <c r="P22" s="42"/>
      <c r="Q22" s="42"/>
      <c r="R22" s="42"/>
      <c r="S22" s="42"/>
      <c r="T22" s="42"/>
    </row>
    <row r="24" spans="1:22" ht="18" customHeight="1">
      <c r="A24" s="47" t="s">
        <v>60</v>
      </c>
      <c r="K24" s="48" t="s">
        <v>110</v>
      </c>
      <c r="L24" s="514" t="s">
        <v>48</v>
      </c>
      <c r="M24" s="514"/>
      <c r="N24" s="87"/>
      <c r="O24" s="49" t="s">
        <v>9</v>
      </c>
      <c r="P24" s="50"/>
      <c r="Q24" s="49" t="s">
        <v>34</v>
      </c>
      <c r="R24" s="50"/>
      <c r="S24" s="51" t="s">
        <v>61</v>
      </c>
    </row>
    <row r="25" spans="1:22" s="12" customFormat="1" ht="7.5" customHeight="1">
      <c r="A25" s="84"/>
      <c r="K25" s="85"/>
      <c r="L25" s="88"/>
      <c r="M25" s="88"/>
      <c r="N25" s="89"/>
      <c r="O25" s="14"/>
      <c r="P25" s="15"/>
      <c r="Q25" s="14"/>
      <c r="R25" s="15"/>
      <c r="S25" s="16"/>
    </row>
    <row r="26" spans="1:22" s="83" customFormat="1" ht="18" customHeight="1">
      <c r="A26" s="84"/>
      <c r="B26" s="12"/>
      <c r="C26" s="12"/>
      <c r="D26" s="12"/>
      <c r="E26" s="12"/>
      <c r="F26" s="12"/>
      <c r="G26" s="12"/>
      <c r="H26" s="12"/>
      <c r="I26" s="12"/>
      <c r="J26" s="12"/>
      <c r="K26" s="85" t="s">
        <v>109</v>
      </c>
      <c r="L26" s="88"/>
      <c r="M26" s="88"/>
      <c r="N26" s="88" t="s">
        <v>111</v>
      </c>
      <c r="O26" s="512"/>
      <c r="P26" s="512"/>
      <c r="Q26" s="14" t="s">
        <v>112</v>
      </c>
      <c r="R26" s="15"/>
      <c r="S26" s="16"/>
      <c r="T26" s="12"/>
      <c r="U26" s="12"/>
    </row>
    <row r="27" spans="1:22" s="12" customFormat="1" ht="7.5" customHeight="1">
      <c r="A27" s="84"/>
      <c r="K27" s="90"/>
      <c r="L27" s="86"/>
      <c r="M27" s="86"/>
      <c r="N27" s="13"/>
      <c r="O27" s="91"/>
      <c r="P27" s="92"/>
      <c r="Q27" s="14"/>
      <c r="R27" s="15"/>
      <c r="S27" s="16"/>
    </row>
    <row r="28" spans="1:22" ht="38.25" customHeight="1">
      <c r="A28" s="515" t="s">
        <v>62</v>
      </c>
      <c r="B28" s="515"/>
      <c r="C28" s="515"/>
      <c r="D28" s="515"/>
      <c r="E28" s="516" t="s">
        <v>63</v>
      </c>
      <c r="F28" s="516"/>
      <c r="G28" s="516"/>
      <c r="H28" s="516"/>
      <c r="I28" s="516"/>
      <c r="J28" s="516"/>
      <c r="K28" s="516" t="s">
        <v>64</v>
      </c>
      <c r="L28" s="516"/>
      <c r="M28" s="516"/>
      <c r="N28" s="516"/>
      <c r="O28" s="516"/>
      <c r="P28" s="516"/>
      <c r="Q28" s="516"/>
      <c r="R28" s="516"/>
      <c r="S28" s="516"/>
      <c r="T28" s="516"/>
    </row>
    <row r="29" spans="1:22" ht="129.75" customHeight="1">
      <c r="A29" s="501"/>
      <c r="B29" s="502"/>
      <c r="C29" s="502"/>
      <c r="D29" s="503"/>
      <c r="E29" s="517"/>
      <c r="F29" s="518"/>
      <c r="G29" s="518"/>
      <c r="H29" s="518"/>
      <c r="I29" s="518"/>
      <c r="J29" s="519"/>
      <c r="K29" s="517"/>
      <c r="L29" s="518"/>
      <c r="M29" s="518"/>
      <c r="N29" s="518"/>
      <c r="O29" s="518"/>
      <c r="P29" s="518"/>
      <c r="Q29" s="518"/>
      <c r="R29" s="518"/>
      <c r="S29" s="518"/>
      <c r="T29" s="519"/>
    </row>
    <row r="30" spans="1:22">
      <c r="A30" s="504"/>
      <c r="B30" s="505"/>
      <c r="C30" s="505"/>
      <c r="D30" s="506"/>
      <c r="E30" s="520"/>
      <c r="F30" s="521"/>
      <c r="G30" s="521"/>
      <c r="H30" s="521"/>
      <c r="I30" s="521"/>
      <c r="J30" s="522"/>
      <c r="K30" s="520"/>
      <c r="L30" s="521"/>
      <c r="M30" s="521"/>
      <c r="N30" s="521"/>
      <c r="O30" s="521"/>
      <c r="P30" s="521"/>
      <c r="Q30" s="521"/>
      <c r="R30" s="521"/>
      <c r="S30" s="521"/>
      <c r="T30" s="522"/>
    </row>
    <row r="31" spans="1:22">
      <c r="A31" s="504"/>
      <c r="B31" s="505"/>
      <c r="C31" s="505"/>
      <c r="D31" s="506"/>
      <c r="E31" s="520"/>
      <c r="F31" s="521"/>
      <c r="G31" s="521"/>
      <c r="H31" s="521"/>
      <c r="I31" s="521"/>
      <c r="J31" s="522"/>
      <c r="K31" s="520"/>
      <c r="L31" s="521"/>
      <c r="M31" s="521"/>
      <c r="N31" s="521"/>
      <c r="O31" s="521"/>
      <c r="P31" s="521"/>
      <c r="Q31" s="521"/>
      <c r="R31" s="521"/>
      <c r="S31" s="521"/>
      <c r="T31" s="522"/>
    </row>
    <row r="32" spans="1:22" ht="13.5" customHeight="1">
      <c r="A32" s="504"/>
      <c r="B32" s="505"/>
      <c r="C32" s="505"/>
      <c r="D32" s="506"/>
      <c r="E32" s="520"/>
      <c r="F32" s="521"/>
      <c r="G32" s="521"/>
      <c r="H32" s="521"/>
      <c r="I32" s="521"/>
      <c r="J32" s="522"/>
      <c r="K32" s="520"/>
      <c r="L32" s="521"/>
      <c r="M32" s="521"/>
      <c r="N32" s="521"/>
      <c r="O32" s="521"/>
      <c r="P32" s="521"/>
      <c r="Q32" s="521"/>
      <c r="R32" s="521"/>
      <c r="S32" s="521"/>
      <c r="T32" s="522"/>
    </row>
    <row r="33" spans="1:20">
      <c r="A33" s="504"/>
      <c r="B33" s="505"/>
      <c r="C33" s="505"/>
      <c r="D33" s="506"/>
      <c r="E33" s="520"/>
      <c r="F33" s="521"/>
      <c r="G33" s="521"/>
      <c r="H33" s="521"/>
      <c r="I33" s="521"/>
      <c r="J33" s="522"/>
      <c r="K33" s="520"/>
      <c r="L33" s="521"/>
      <c r="M33" s="521"/>
      <c r="N33" s="521"/>
      <c r="O33" s="521"/>
      <c r="P33" s="521"/>
      <c r="Q33" s="521"/>
      <c r="R33" s="521"/>
      <c r="S33" s="521"/>
      <c r="T33" s="522"/>
    </row>
    <row r="34" spans="1:20">
      <c r="A34" s="507"/>
      <c r="B34" s="508"/>
      <c r="C34" s="508"/>
      <c r="D34" s="509"/>
      <c r="E34" s="523"/>
      <c r="F34" s="524"/>
      <c r="G34" s="524"/>
      <c r="H34" s="524"/>
      <c r="I34" s="524"/>
      <c r="J34" s="525"/>
      <c r="K34" s="523"/>
      <c r="L34" s="524"/>
      <c r="M34" s="524"/>
      <c r="N34" s="524"/>
      <c r="O34" s="524"/>
      <c r="P34" s="524"/>
      <c r="Q34" s="524"/>
      <c r="R34" s="524"/>
      <c r="S34" s="524"/>
      <c r="T34" s="525"/>
    </row>
    <row r="35" spans="1:20">
      <c r="A35" s="52"/>
      <c r="B35" s="52"/>
      <c r="C35" s="52"/>
      <c r="D35" s="52"/>
      <c r="E35" s="52"/>
      <c r="F35" s="52"/>
      <c r="G35" s="52"/>
      <c r="H35" s="52"/>
      <c r="I35" s="52"/>
      <c r="J35" s="52"/>
      <c r="K35" s="52"/>
      <c r="L35" s="52"/>
      <c r="M35" s="52"/>
      <c r="N35" s="52"/>
      <c r="O35" s="52"/>
      <c r="P35" s="52"/>
      <c r="Q35" s="52"/>
      <c r="R35" s="52"/>
      <c r="S35" s="52"/>
      <c r="T35" s="52"/>
    </row>
    <row r="36" spans="1:20" ht="18" customHeight="1">
      <c r="A36" s="53" t="s">
        <v>65</v>
      </c>
      <c r="B36" s="53"/>
      <c r="C36" s="53"/>
      <c r="D36" s="53"/>
      <c r="E36" s="52"/>
      <c r="F36" s="52"/>
      <c r="G36" s="52"/>
      <c r="H36" s="52"/>
      <c r="I36" s="52"/>
      <c r="J36" s="52"/>
      <c r="K36" s="52"/>
      <c r="L36" s="52"/>
      <c r="M36" s="52"/>
      <c r="N36" s="52"/>
      <c r="O36" s="52"/>
      <c r="P36" s="52"/>
      <c r="Q36" s="52"/>
      <c r="R36" s="52"/>
      <c r="S36" s="52"/>
      <c r="T36" s="52"/>
    </row>
    <row r="37" spans="1:20">
      <c r="A37" s="501"/>
      <c r="B37" s="502"/>
      <c r="C37" s="502"/>
      <c r="D37" s="502"/>
      <c r="E37" s="502"/>
      <c r="F37" s="502"/>
      <c r="G37" s="502"/>
      <c r="H37" s="502"/>
      <c r="I37" s="502"/>
      <c r="J37" s="502"/>
      <c r="K37" s="502"/>
      <c r="L37" s="502"/>
      <c r="M37" s="502"/>
      <c r="N37" s="502"/>
      <c r="O37" s="502"/>
      <c r="P37" s="502"/>
      <c r="Q37" s="502"/>
      <c r="R37" s="502"/>
      <c r="S37" s="502"/>
      <c r="T37" s="503"/>
    </row>
    <row r="38" spans="1:20">
      <c r="A38" s="504"/>
      <c r="B38" s="505"/>
      <c r="C38" s="505"/>
      <c r="D38" s="505"/>
      <c r="E38" s="505"/>
      <c r="F38" s="505"/>
      <c r="G38" s="505"/>
      <c r="H38" s="505"/>
      <c r="I38" s="505"/>
      <c r="J38" s="505"/>
      <c r="K38" s="505"/>
      <c r="L38" s="505"/>
      <c r="M38" s="505"/>
      <c r="N38" s="505"/>
      <c r="O38" s="505"/>
      <c r="P38" s="505"/>
      <c r="Q38" s="505"/>
      <c r="R38" s="505"/>
      <c r="S38" s="505"/>
      <c r="T38" s="506"/>
    </row>
    <row r="39" spans="1:20">
      <c r="A39" s="504"/>
      <c r="B39" s="505"/>
      <c r="C39" s="505"/>
      <c r="D39" s="505"/>
      <c r="E39" s="505"/>
      <c r="F39" s="505"/>
      <c r="G39" s="505"/>
      <c r="H39" s="505"/>
      <c r="I39" s="505"/>
      <c r="J39" s="505"/>
      <c r="K39" s="505"/>
      <c r="L39" s="505"/>
      <c r="M39" s="505"/>
      <c r="N39" s="505"/>
      <c r="O39" s="505"/>
      <c r="P39" s="505"/>
      <c r="Q39" s="505"/>
      <c r="R39" s="505"/>
      <c r="S39" s="505"/>
      <c r="T39" s="506"/>
    </row>
    <row r="40" spans="1:20">
      <c r="A40" s="504"/>
      <c r="B40" s="505"/>
      <c r="C40" s="505"/>
      <c r="D40" s="505"/>
      <c r="E40" s="505"/>
      <c r="F40" s="505"/>
      <c r="G40" s="505"/>
      <c r="H40" s="505"/>
      <c r="I40" s="505"/>
      <c r="J40" s="505"/>
      <c r="K40" s="505"/>
      <c r="L40" s="505"/>
      <c r="M40" s="505"/>
      <c r="N40" s="505"/>
      <c r="O40" s="505"/>
      <c r="P40" s="505"/>
      <c r="Q40" s="505"/>
      <c r="R40" s="505"/>
      <c r="S40" s="505"/>
      <c r="T40" s="506"/>
    </row>
    <row r="41" spans="1:20">
      <c r="A41" s="504"/>
      <c r="B41" s="505"/>
      <c r="C41" s="505"/>
      <c r="D41" s="505"/>
      <c r="E41" s="505"/>
      <c r="F41" s="505"/>
      <c r="G41" s="505"/>
      <c r="H41" s="505"/>
      <c r="I41" s="505"/>
      <c r="J41" s="505"/>
      <c r="K41" s="505"/>
      <c r="L41" s="505"/>
      <c r="M41" s="505"/>
      <c r="N41" s="505"/>
      <c r="O41" s="505"/>
      <c r="P41" s="505"/>
      <c r="Q41" s="505"/>
      <c r="R41" s="505"/>
      <c r="S41" s="505"/>
      <c r="T41" s="506"/>
    </row>
    <row r="42" spans="1:20" ht="13.5" customHeight="1">
      <c r="A42" s="504"/>
      <c r="B42" s="505"/>
      <c r="C42" s="505"/>
      <c r="D42" s="505"/>
      <c r="E42" s="505"/>
      <c r="F42" s="505"/>
      <c r="G42" s="505"/>
      <c r="H42" s="505"/>
      <c r="I42" s="505"/>
      <c r="J42" s="505"/>
      <c r="K42" s="505"/>
      <c r="L42" s="505"/>
      <c r="M42" s="505"/>
      <c r="N42" s="505"/>
      <c r="O42" s="505"/>
      <c r="P42" s="505"/>
      <c r="Q42" s="505"/>
      <c r="R42" s="505"/>
      <c r="S42" s="505"/>
      <c r="T42" s="506"/>
    </row>
    <row r="43" spans="1:20">
      <c r="A43" s="504"/>
      <c r="B43" s="505"/>
      <c r="C43" s="505"/>
      <c r="D43" s="505"/>
      <c r="E43" s="505"/>
      <c r="F43" s="505"/>
      <c r="G43" s="505"/>
      <c r="H43" s="505"/>
      <c r="I43" s="505"/>
      <c r="J43" s="505"/>
      <c r="K43" s="505"/>
      <c r="L43" s="505"/>
      <c r="M43" s="505"/>
      <c r="N43" s="505"/>
      <c r="O43" s="505"/>
      <c r="P43" s="505"/>
      <c r="Q43" s="505"/>
      <c r="R43" s="505"/>
      <c r="S43" s="505"/>
      <c r="T43" s="506"/>
    </row>
    <row r="44" spans="1:20">
      <c r="A44" s="504"/>
      <c r="B44" s="505"/>
      <c r="C44" s="505"/>
      <c r="D44" s="505"/>
      <c r="E44" s="505"/>
      <c r="F44" s="505"/>
      <c r="G44" s="505"/>
      <c r="H44" s="505"/>
      <c r="I44" s="505"/>
      <c r="J44" s="505"/>
      <c r="K44" s="505"/>
      <c r="L44" s="505"/>
      <c r="M44" s="505"/>
      <c r="N44" s="505"/>
      <c r="O44" s="505"/>
      <c r="P44" s="505"/>
      <c r="Q44" s="505"/>
      <c r="R44" s="505"/>
      <c r="S44" s="505"/>
      <c r="T44" s="506"/>
    </row>
    <row r="45" spans="1:20">
      <c r="A45" s="504"/>
      <c r="B45" s="505"/>
      <c r="C45" s="505"/>
      <c r="D45" s="505"/>
      <c r="E45" s="505"/>
      <c r="F45" s="505"/>
      <c r="G45" s="505"/>
      <c r="H45" s="505"/>
      <c r="I45" s="505"/>
      <c r="J45" s="505"/>
      <c r="K45" s="505"/>
      <c r="L45" s="505"/>
      <c r="M45" s="505"/>
      <c r="N45" s="505"/>
      <c r="O45" s="505"/>
      <c r="P45" s="505"/>
      <c r="Q45" s="505"/>
      <c r="R45" s="505"/>
      <c r="S45" s="505"/>
      <c r="T45" s="506"/>
    </row>
    <row r="46" spans="1:20">
      <c r="A46" s="504"/>
      <c r="B46" s="505"/>
      <c r="C46" s="505"/>
      <c r="D46" s="505"/>
      <c r="E46" s="505"/>
      <c r="F46" s="505"/>
      <c r="G46" s="505"/>
      <c r="H46" s="505"/>
      <c r="I46" s="505"/>
      <c r="J46" s="505"/>
      <c r="K46" s="505"/>
      <c r="L46" s="505"/>
      <c r="M46" s="505"/>
      <c r="N46" s="505"/>
      <c r="O46" s="505"/>
      <c r="P46" s="505"/>
      <c r="Q46" s="505"/>
      <c r="R46" s="505"/>
      <c r="S46" s="505"/>
      <c r="T46" s="506"/>
    </row>
    <row r="47" spans="1:20">
      <c r="A47" s="504"/>
      <c r="B47" s="505"/>
      <c r="C47" s="505"/>
      <c r="D47" s="505"/>
      <c r="E47" s="505"/>
      <c r="F47" s="505"/>
      <c r="G47" s="505"/>
      <c r="H47" s="505"/>
      <c r="I47" s="505"/>
      <c r="J47" s="505"/>
      <c r="K47" s="505"/>
      <c r="L47" s="505"/>
      <c r="M47" s="505"/>
      <c r="N47" s="505"/>
      <c r="O47" s="505"/>
      <c r="P47" s="505"/>
      <c r="Q47" s="505"/>
      <c r="R47" s="505"/>
      <c r="S47" s="505"/>
      <c r="T47" s="506"/>
    </row>
    <row r="48" spans="1:20">
      <c r="A48" s="504"/>
      <c r="B48" s="505"/>
      <c r="C48" s="505"/>
      <c r="D48" s="505"/>
      <c r="E48" s="505"/>
      <c r="F48" s="505"/>
      <c r="G48" s="505"/>
      <c r="H48" s="505"/>
      <c r="I48" s="505"/>
      <c r="J48" s="505"/>
      <c r="K48" s="505"/>
      <c r="L48" s="505"/>
      <c r="M48" s="505"/>
      <c r="N48" s="505"/>
      <c r="O48" s="505"/>
      <c r="P48" s="505"/>
      <c r="Q48" s="505"/>
      <c r="R48" s="505"/>
      <c r="S48" s="505"/>
      <c r="T48" s="506"/>
    </row>
    <row r="49" spans="1:20">
      <c r="A49" s="504"/>
      <c r="B49" s="505"/>
      <c r="C49" s="505"/>
      <c r="D49" s="505"/>
      <c r="E49" s="505"/>
      <c r="F49" s="505"/>
      <c r="G49" s="505"/>
      <c r="H49" s="505"/>
      <c r="I49" s="505"/>
      <c r="J49" s="505"/>
      <c r="K49" s="505"/>
      <c r="L49" s="505"/>
      <c r="M49" s="505"/>
      <c r="N49" s="505"/>
      <c r="O49" s="505"/>
      <c r="P49" s="505"/>
      <c r="Q49" s="505"/>
      <c r="R49" s="505"/>
      <c r="S49" s="505"/>
      <c r="T49" s="506"/>
    </row>
    <row r="50" spans="1:20">
      <c r="A50" s="507"/>
      <c r="B50" s="508"/>
      <c r="C50" s="508"/>
      <c r="D50" s="508"/>
      <c r="E50" s="508"/>
      <c r="F50" s="508"/>
      <c r="G50" s="508"/>
      <c r="H50" s="508"/>
      <c r="I50" s="508"/>
      <c r="J50" s="508"/>
      <c r="K50" s="508"/>
      <c r="L50" s="508"/>
      <c r="M50" s="508"/>
      <c r="N50" s="508"/>
      <c r="O50" s="508"/>
      <c r="P50" s="508"/>
      <c r="Q50" s="508"/>
      <c r="R50" s="508"/>
      <c r="S50" s="508"/>
      <c r="T50" s="509"/>
    </row>
    <row r="51" spans="1:20">
      <c r="A51" s="54"/>
      <c r="B51" s="55"/>
      <c r="C51" s="55"/>
      <c r="D51" s="55"/>
      <c r="E51" s="55"/>
      <c r="F51" s="55"/>
      <c r="G51" s="55"/>
      <c r="H51" s="55"/>
      <c r="I51" s="55"/>
      <c r="J51" s="55"/>
      <c r="K51" s="55"/>
      <c r="L51" s="55"/>
      <c r="M51" s="55"/>
      <c r="N51" s="55"/>
      <c r="O51" s="55"/>
      <c r="P51" s="55"/>
      <c r="Q51" s="55"/>
      <c r="R51" s="55"/>
      <c r="S51" s="55"/>
      <c r="T51" s="55"/>
    </row>
    <row r="52" spans="1:20">
      <c r="A52" s="54"/>
      <c r="B52" s="55"/>
      <c r="C52" s="55"/>
      <c r="D52" s="55"/>
      <c r="E52" s="55"/>
      <c r="F52" s="55"/>
      <c r="G52" s="55"/>
      <c r="H52" s="55"/>
      <c r="I52" s="55"/>
      <c r="J52" s="55"/>
      <c r="K52" s="55"/>
      <c r="L52" s="55"/>
      <c r="M52" s="55"/>
      <c r="N52" s="55"/>
      <c r="O52" s="55"/>
      <c r="P52" s="55"/>
      <c r="Q52" s="55"/>
      <c r="R52" s="55"/>
      <c r="S52" s="55"/>
      <c r="T52" s="55"/>
    </row>
    <row r="115" spans="3:3">
      <c r="C115" s="9" t="s">
        <v>66</v>
      </c>
    </row>
    <row r="116" spans="3:3">
      <c r="C116" s="9" t="s">
        <v>67</v>
      </c>
    </row>
    <row r="117" spans="3:3">
      <c r="C117" s="9" t="s">
        <v>68</v>
      </c>
    </row>
    <row r="118" spans="3:3">
      <c r="C118" s="9" t="s">
        <v>69</v>
      </c>
    </row>
    <row r="119" spans="3:3">
      <c r="C119" s="9" t="s">
        <v>70</v>
      </c>
    </row>
    <row r="120" spans="3:3">
      <c r="C120" s="9" t="s">
        <v>19</v>
      </c>
    </row>
    <row r="121" spans="3:3">
      <c r="C121" s="9" t="s">
        <v>71</v>
      </c>
    </row>
    <row r="122" spans="3:3">
      <c r="C122" s="9" t="s">
        <v>72</v>
      </c>
    </row>
    <row r="123" spans="3:3">
      <c r="C123" s="9" t="s">
        <v>73</v>
      </c>
    </row>
    <row r="124" spans="3:3">
      <c r="C124" s="9" t="s">
        <v>74</v>
      </c>
    </row>
    <row r="125" spans="3:3">
      <c r="C125" s="9" t="s">
        <v>75</v>
      </c>
    </row>
    <row r="126" spans="3:3">
      <c r="C126" s="9" t="s">
        <v>76</v>
      </c>
    </row>
    <row r="127" spans="3:3">
      <c r="C127" s="9" t="s">
        <v>77</v>
      </c>
    </row>
    <row r="128" spans="3:3">
      <c r="C128" s="9" t="s">
        <v>78</v>
      </c>
    </row>
    <row r="129" spans="3:3">
      <c r="C129" s="9" t="s">
        <v>79</v>
      </c>
    </row>
    <row r="130" spans="3:3">
      <c r="C130" s="9" t="s">
        <v>80</v>
      </c>
    </row>
    <row r="131" spans="3:3">
      <c r="C131" s="9" t="s">
        <v>81</v>
      </c>
    </row>
    <row r="132" spans="3:3">
      <c r="C132" s="9" t="s">
        <v>82</v>
      </c>
    </row>
    <row r="133" spans="3:3">
      <c r="C133" s="9" t="s">
        <v>83</v>
      </c>
    </row>
    <row r="134" spans="3:3">
      <c r="C134" s="9" t="s">
        <v>84</v>
      </c>
    </row>
    <row r="135" spans="3:3">
      <c r="C135" s="9" t="s">
        <v>85</v>
      </c>
    </row>
    <row r="136" spans="3:3">
      <c r="C136" s="9" t="s">
        <v>86</v>
      </c>
    </row>
    <row r="137" spans="3:3">
      <c r="C137" s="9" t="s">
        <v>87</v>
      </c>
    </row>
  </sheetData>
  <sheetProtection selectLockedCells="1"/>
  <mergeCells count="42">
    <mergeCell ref="B6:B7"/>
    <mergeCell ref="C6:D6"/>
    <mergeCell ref="D7:N7"/>
    <mergeCell ref="M1:O1"/>
    <mergeCell ref="P1:T1"/>
    <mergeCell ref="B3:T3"/>
    <mergeCell ref="L4:M4"/>
    <mergeCell ref="C5:I5"/>
    <mergeCell ref="C8:I8"/>
    <mergeCell ref="K8:T8"/>
    <mergeCell ref="C9:I9"/>
    <mergeCell ref="L9:M9"/>
    <mergeCell ref="B10:B16"/>
    <mergeCell ref="C10:E10"/>
    <mergeCell ref="H10:I10"/>
    <mergeCell ref="J10:J16"/>
    <mergeCell ref="K10:T10"/>
    <mergeCell ref="C11:E11"/>
    <mergeCell ref="K17:T17"/>
    <mergeCell ref="L11:M11"/>
    <mergeCell ref="C12:E12"/>
    <mergeCell ref="L12:M12"/>
    <mergeCell ref="C13:E13"/>
    <mergeCell ref="L13:M13"/>
    <mergeCell ref="C14:E14"/>
    <mergeCell ref="L14:M14"/>
    <mergeCell ref="A37:T50"/>
    <mergeCell ref="F10:G10"/>
    <mergeCell ref="O26:P26"/>
    <mergeCell ref="H19:N21"/>
    <mergeCell ref="L24:M24"/>
    <mergeCell ref="A28:D28"/>
    <mergeCell ref="E28:J28"/>
    <mergeCell ref="K28:T28"/>
    <mergeCell ref="A29:D34"/>
    <mergeCell ref="E29:J34"/>
    <mergeCell ref="K29:T34"/>
    <mergeCell ref="C15:E15"/>
    <mergeCell ref="L15:M15"/>
    <mergeCell ref="C16:E16"/>
    <mergeCell ref="L16:M16"/>
    <mergeCell ref="C17:I17"/>
  </mergeCells>
  <phoneticPr fontId="3"/>
  <dataValidations count="2">
    <dataValidation type="list" allowBlank="1" showInputMessage="1" showErrorMessage="1" sqref="C11:C16">
      <formula1>$C$115:$C$137</formula1>
    </dataValidation>
    <dataValidation type="list" allowBlank="1" showInputMessage="1" showErrorMessage="1" sqref="L11:M16 L24:M25 L27:M27">
      <formula1>$W$11:$W$12</formula1>
    </dataValidation>
  </dataValidations>
  <pageMargins left="0.70866141732283472" right="0.70866141732283472" top="0.74803149606299213" bottom="0.74803149606299213" header="0.31496062992125984" footer="0.31496062992125984"/>
  <pageSetup paperSize="9" scale="57" fitToHeight="0" orientation="portrait" r:id="rId1"/>
  <rowBreaks count="1" manualBreakCount="1">
    <brk id="2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C24" sqref="C24:C26"/>
    </sheetView>
  </sheetViews>
  <sheetFormatPr defaultRowHeight="13.5"/>
  <cols>
    <col min="1" max="1" width="26.375" style="263" customWidth="1"/>
    <col min="2" max="2" width="9" style="263"/>
    <col min="3" max="3" width="23.5" style="263" bestFit="1" customWidth="1"/>
    <col min="4" max="4" width="15.125" style="263" bestFit="1" customWidth="1"/>
    <col min="5" max="5" width="11" style="263" bestFit="1" customWidth="1"/>
    <col min="6" max="6" width="17.25" style="263" bestFit="1" customWidth="1"/>
    <col min="7" max="7" width="13" style="263" bestFit="1" customWidth="1"/>
    <col min="8" max="9" width="17.25" style="263" bestFit="1" customWidth="1"/>
    <col min="10" max="10" width="13" style="263" bestFit="1" customWidth="1"/>
    <col min="11" max="11" width="11" style="263" bestFit="1" customWidth="1"/>
    <col min="12" max="12" width="11.125" style="263" bestFit="1" customWidth="1"/>
    <col min="13" max="16384" width="9" style="263"/>
  </cols>
  <sheetData>
    <row r="1" spans="1:12">
      <c r="A1" s="260" t="s">
        <v>408</v>
      </c>
      <c r="B1" s="261" t="s">
        <v>409</v>
      </c>
      <c r="C1" s="261" t="s">
        <v>410</v>
      </c>
      <c r="D1" s="261" t="s">
        <v>411</v>
      </c>
      <c r="E1" s="261" t="s">
        <v>412</v>
      </c>
      <c r="F1" s="261" t="s">
        <v>413</v>
      </c>
      <c r="G1" s="261" t="s">
        <v>414</v>
      </c>
      <c r="H1" s="261" t="s">
        <v>415</v>
      </c>
      <c r="I1" s="261" t="s">
        <v>416</v>
      </c>
      <c r="J1" s="261" t="s">
        <v>417</v>
      </c>
      <c r="K1" s="261" t="s">
        <v>418</v>
      </c>
      <c r="L1" s="262"/>
    </row>
    <row r="2" spans="1:12">
      <c r="A2" s="264" t="s">
        <v>419</v>
      </c>
      <c r="B2" s="265" t="s">
        <v>420</v>
      </c>
      <c r="C2" s="265" t="s">
        <v>421</v>
      </c>
      <c r="D2" s="265" t="s">
        <v>422</v>
      </c>
      <c r="E2" s="266"/>
      <c r="F2" s="266"/>
      <c r="G2" s="266"/>
      <c r="H2" s="266"/>
      <c r="I2" s="266"/>
      <c r="J2" s="266"/>
      <c r="K2" s="266"/>
      <c r="L2" s="266"/>
    </row>
    <row r="3" spans="1:12">
      <c r="A3" s="264" t="s">
        <v>423</v>
      </c>
      <c r="B3" s="265" t="s">
        <v>420</v>
      </c>
      <c r="C3" s="265" t="s">
        <v>421</v>
      </c>
      <c r="D3" s="265" t="s">
        <v>422</v>
      </c>
      <c r="E3" s="265"/>
      <c r="F3" s="265"/>
      <c r="G3" s="265"/>
      <c r="H3" s="265"/>
      <c r="I3" s="265"/>
      <c r="J3" s="265"/>
      <c r="K3" s="265"/>
      <c r="L3" s="267"/>
    </row>
    <row r="4" spans="1:12">
      <c r="A4" s="264" t="s">
        <v>424</v>
      </c>
      <c r="B4" s="265" t="s">
        <v>420</v>
      </c>
      <c r="C4" s="265" t="s">
        <v>421</v>
      </c>
      <c r="D4" s="265" t="s">
        <v>422</v>
      </c>
      <c r="E4" s="265"/>
      <c r="F4" s="265"/>
      <c r="G4" s="265"/>
      <c r="H4" s="265"/>
      <c r="I4" s="265"/>
      <c r="J4" s="265"/>
      <c r="K4" s="265"/>
      <c r="L4" s="267"/>
    </row>
    <row r="5" spans="1:12">
      <c r="A5" s="264" t="s">
        <v>425</v>
      </c>
      <c r="B5" s="265" t="s">
        <v>420</v>
      </c>
      <c r="C5" s="265" t="s">
        <v>421</v>
      </c>
      <c r="D5" s="265" t="s">
        <v>422</v>
      </c>
      <c r="E5" s="265"/>
      <c r="F5" s="265"/>
      <c r="G5" s="265"/>
      <c r="H5" s="265"/>
      <c r="I5" s="265"/>
      <c r="J5" s="265"/>
      <c r="K5" s="265"/>
      <c r="L5" s="267"/>
    </row>
    <row r="6" spans="1:12">
      <c r="A6" s="268" t="s">
        <v>70</v>
      </c>
      <c r="B6" s="269" t="s">
        <v>420</v>
      </c>
      <c r="C6" s="269" t="s">
        <v>426</v>
      </c>
      <c r="D6" s="269" t="s">
        <v>427</v>
      </c>
      <c r="E6" s="269" t="s">
        <v>428</v>
      </c>
      <c r="F6" s="269" t="s">
        <v>429</v>
      </c>
      <c r="G6" s="269"/>
      <c r="H6" s="269"/>
      <c r="I6" s="269"/>
      <c r="J6" s="269"/>
      <c r="K6" s="265"/>
      <c r="L6" s="267"/>
    </row>
    <row r="7" spans="1:12">
      <c r="A7" s="268" t="s">
        <v>19</v>
      </c>
      <c r="B7" s="269" t="s">
        <v>420</v>
      </c>
      <c r="C7" s="269" t="s">
        <v>426</v>
      </c>
      <c r="D7" s="269" t="s">
        <v>427</v>
      </c>
      <c r="E7" s="269" t="s">
        <v>428</v>
      </c>
      <c r="F7" s="269" t="s">
        <v>430</v>
      </c>
      <c r="G7" s="269" t="s">
        <v>431</v>
      </c>
      <c r="H7" s="269" t="s">
        <v>432</v>
      </c>
      <c r="I7" s="269" t="s">
        <v>429</v>
      </c>
      <c r="J7" s="269" t="s">
        <v>433</v>
      </c>
      <c r="K7" s="265"/>
      <c r="L7" s="267"/>
    </row>
    <row r="8" spans="1:12">
      <c r="A8" s="268" t="s">
        <v>434</v>
      </c>
      <c r="B8" s="269" t="s">
        <v>420</v>
      </c>
      <c r="C8" s="269" t="s">
        <v>429</v>
      </c>
      <c r="D8" s="269"/>
      <c r="E8" s="269"/>
      <c r="F8" s="269"/>
      <c r="G8" s="269"/>
      <c r="H8" s="269"/>
      <c r="I8" s="269"/>
      <c r="J8" s="269"/>
      <c r="K8" s="265"/>
      <c r="L8" s="267"/>
    </row>
    <row r="9" spans="1:12">
      <c r="A9" s="268" t="s">
        <v>435</v>
      </c>
      <c r="B9" s="269" t="s">
        <v>420</v>
      </c>
      <c r="C9" s="269" t="s">
        <v>429</v>
      </c>
      <c r="D9" s="269"/>
      <c r="E9" s="269"/>
      <c r="F9" s="269"/>
      <c r="G9" s="269"/>
      <c r="H9" s="269"/>
      <c r="I9" s="269"/>
      <c r="J9" s="269"/>
      <c r="K9" s="265"/>
      <c r="L9" s="267"/>
    </row>
    <row r="10" spans="1:12">
      <c r="A10" s="268" t="s">
        <v>436</v>
      </c>
      <c r="B10" s="269" t="s">
        <v>420</v>
      </c>
      <c r="C10" s="269" t="s">
        <v>429</v>
      </c>
      <c r="D10" s="269"/>
      <c r="E10" s="269"/>
      <c r="F10" s="269"/>
      <c r="G10" s="269"/>
      <c r="H10" s="269"/>
      <c r="I10" s="269"/>
      <c r="J10" s="269"/>
      <c r="K10" s="265"/>
      <c r="L10" s="267"/>
    </row>
    <row r="11" spans="1:12">
      <c r="A11" s="268" t="s">
        <v>437</v>
      </c>
      <c r="B11" s="269" t="s">
        <v>420</v>
      </c>
      <c r="C11" s="269" t="s">
        <v>421</v>
      </c>
      <c r="D11" s="269"/>
      <c r="E11" s="269"/>
      <c r="F11" s="269"/>
      <c r="G11" s="269"/>
      <c r="H11" s="269"/>
      <c r="I11" s="269"/>
      <c r="J11" s="269"/>
      <c r="K11" s="265"/>
      <c r="L11" s="267"/>
    </row>
    <row r="12" spans="1:12">
      <c r="A12" s="268" t="s">
        <v>438</v>
      </c>
      <c r="B12" s="269" t="s">
        <v>420</v>
      </c>
      <c r="C12" s="269" t="s">
        <v>426</v>
      </c>
      <c r="D12" s="269" t="s">
        <v>439</v>
      </c>
      <c r="E12" s="269" t="s">
        <v>429</v>
      </c>
      <c r="F12" s="269" t="s">
        <v>433</v>
      </c>
      <c r="G12" s="269"/>
      <c r="H12" s="269"/>
      <c r="I12" s="269"/>
      <c r="J12" s="269"/>
      <c r="K12" s="265"/>
      <c r="L12" s="267"/>
    </row>
    <row r="13" spans="1:12">
      <c r="A13" s="268" t="s">
        <v>440</v>
      </c>
      <c r="B13" s="269" t="s">
        <v>420</v>
      </c>
      <c r="C13" s="269" t="s">
        <v>426</v>
      </c>
      <c r="D13" s="269" t="s">
        <v>439</v>
      </c>
      <c r="E13" s="269" t="s">
        <v>433</v>
      </c>
      <c r="F13" s="269"/>
      <c r="G13" s="269"/>
      <c r="H13" s="269"/>
      <c r="I13" s="269"/>
      <c r="J13" s="269"/>
      <c r="K13" s="265"/>
      <c r="L13" s="267"/>
    </row>
    <row r="14" spans="1:12">
      <c r="A14" s="268" t="s">
        <v>441</v>
      </c>
      <c r="B14" s="269" t="s">
        <v>420</v>
      </c>
      <c r="C14" s="269" t="s">
        <v>426</v>
      </c>
      <c r="D14" s="269" t="s">
        <v>439</v>
      </c>
      <c r="E14" s="269" t="s">
        <v>429</v>
      </c>
      <c r="F14" s="269" t="s">
        <v>442</v>
      </c>
      <c r="G14" s="269" t="s">
        <v>433</v>
      </c>
      <c r="H14" s="269"/>
      <c r="I14" s="269"/>
      <c r="J14" s="269"/>
      <c r="K14" s="265"/>
      <c r="L14" s="267"/>
    </row>
    <row r="15" spans="1:12">
      <c r="A15" s="268" t="s">
        <v>443</v>
      </c>
      <c r="B15" s="269" t="s">
        <v>420</v>
      </c>
      <c r="C15" s="269" t="s">
        <v>426</v>
      </c>
      <c r="D15" s="269" t="s">
        <v>427</v>
      </c>
      <c r="E15" s="269" t="s">
        <v>428</v>
      </c>
      <c r="F15" s="269" t="s">
        <v>430</v>
      </c>
      <c r="G15" s="269" t="s">
        <v>431</v>
      </c>
      <c r="H15" s="269" t="s">
        <v>432</v>
      </c>
      <c r="I15" s="269" t="s">
        <v>444</v>
      </c>
      <c r="J15" s="269" t="s">
        <v>445</v>
      </c>
      <c r="K15" s="265" t="s">
        <v>429</v>
      </c>
      <c r="L15" s="270" t="s">
        <v>433</v>
      </c>
    </row>
    <row r="16" spans="1:12">
      <c r="A16" s="268" t="s">
        <v>446</v>
      </c>
      <c r="B16" s="269" t="s">
        <v>420</v>
      </c>
      <c r="C16" s="269" t="s">
        <v>426</v>
      </c>
      <c r="D16" s="269" t="s">
        <v>428</v>
      </c>
      <c r="E16" s="269" t="s">
        <v>430</v>
      </c>
      <c r="F16" s="269" t="s">
        <v>431</v>
      </c>
      <c r="G16" s="269" t="s">
        <v>432</v>
      </c>
      <c r="H16" s="269" t="s">
        <v>429</v>
      </c>
      <c r="I16" s="269"/>
      <c r="J16" s="269"/>
      <c r="K16" s="265"/>
      <c r="L16" s="267"/>
    </row>
    <row r="17" spans="1:12">
      <c r="A17" s="268" t="s">
        <v>447</v>
      </c>
      <c r="B17" s="269" t="s">
        <v>420</v>
      </c>
      <c r="C17" s="269" t="s">
        <v>426</v>
      </c>
      <c r="D17" s="269" t="s">
        <v>448</v>
      </c>
      <c r="E17" s="269" t="s">
        <v>429</v>
      </c>
      <c r="F17" s="269" t="s">
        <v>433</v>
      </c>
      <c r="G17" s="269"/>
      <c r="H17" s="269"/>
      <c r="I17" s="269"/>
      <c r="J17" s="269"/>
      <c r="K17" s="265"/>
      <c r="L17" s="267"/>
    </row>
    <row r="18" spans="1:12">
      <c r="A18" s="268" t="s">
        <v>77</v>
      </c>
      <c r="B18" s="269" t="s">
        <v>420</v>
      </c>
      <c r="C18" s="269" t="s">
        <v>426</v>
      </c>
      <c r="D18" s="269" t="s">
        <v>449</v>
      </c>
      <c r="E18" s="269" t="s">
        <v>450</v>
      </c>
      <c r="F18" s="269" t="s">
        <v>451</v>
      </c>
      <c r="G18" s="269"/>
      <c r="H18" s="269"/>
      <c r="I18" s="269"/>
      <c r="J18" s="269"/>
      <c r="K18" s="265"/>
      <c r="L18" s="267"/>
    </row>
    <row r="19" spans="1:12">
      <c r="A19" s="268" t="s">
        <v>452</v>
      </c>
      <c r="B19" s="269" t="s">
        <v>420</v>
      </c>
      <c r="C19" s="269" t="s">
        <v>426</v>
      </c>
      <c r="D19" s="269" t="s">
        <v>450</v>
      </c>
      <c r="E19" s="269" t="s">
        <v>451</v>
      </c>
      <c r="F19" s="269"/>
      <c r="G19" s="269"/>
      <c r="H19" s="269"/>
      <c r="I19" s="269"/>
      <c r="J19" s="269"/>
      <c r="K19" s="265"/>
      <c r="L19" s="267"/>
    </row>
    <row r="20" spans="1:12">
      <c r="A20" s="268" t="s">
        <v>453</v>
      </c>
      <c r="B20" s="269" t="s">
        <v>420</v>
      </c>
      <c r="C20" s="269" t="s">
        <v>426</v>
      </c>
      <c r="D20" s="269" t="s">
        <v>450</v>
      </c>
      <c r="E20" s="269" t="s">
        <v>451</v>
      </c>
      <c r="F20" s="269" t="s">
        <v>433</v>
      </c>
      <c r="G20" s="269"/>
      <c r="H20" s="269"/>
      <c r="I20" s="269"/>
      <c r="J20" s="269"/>
      <c r="K20" s="265"/>
      <c r="L20" s="267"/>
    </row>
    <row r="21" spans="1:12">
      <c r="A21" s="268" t="s">
        <v>454</v>
      </c>
      <c r="B21" s="269" t="s">
        <v>420</v>
      </c>
      <c r="C21" s="269" t="s">
        <v>422</v>
      </c>
      <c r="D21" s="269"/>
      <c r="E21" s="269"/>
      <c r="F21" s="269"/>
      <c r="G21" s="269"/>
      <c r="H21" s="269"/>
      <c r="I21" s="269"/>
      <c r="J21" s="269"/>
      <c r="K21" s="265"/>
      <c r="L21" s="267"/>
    </row>
    <row r="22" spans="1:12">
      <c r="A22" s="268" t="s">
        <v>455</v>
      </c>
      <c r="B22" s="269" t="s">
        <v>420</v>
      </c>
      <c r="C22" s="269" t="s">
        <v>426</v>
      </c>
      <c r="D22" s="269" t="s">
        <v>456</v>
      </c>
      <c r="E22" s="269"/>
      <c r="F22" s="269"/>
      <c r="G22" s="269"/>
      <c r="H22" s="269"/>
      <c r="I22" s="269"/>
      <c r="J22" s="269"/>
      <c r="K22" s="265"/>
      <c r="L22" s="267"/>
    </row>
    <row r="23" spans="1:12">
      <c r="A23" s="268" t="s">
        <v>457</v>
      </c>
      <c r="B23" s="269" t="s">
        <v>420</v>
      </c>
      <c r="C23" s="269" t="s">
        <v>426</v>
      </c>
      <c r="D23" s="269" t="s">
        <v>458</v>
      </c>
      <c r="E23" s="269"/>
      <c r="F23" s="269"/>
      <c r="G23" s="269"/>
      <c r="H23" s="269"/>
      <c r="I23" s="269"/>
      <c r="J23" s="269"/>
      <c r="K23" s="265"/>
      <c r="L23" s="267"/>
    </row>
    <row r="24" spans="1:12">
      <c r="A24" s="268" t="s">
        <v>459</v>
      </c>
      <c r="B24" s="269" t="s">
        <v>420</v>
      </c>
      <c r="C24" s="269" t="s">
        <v>460</v>
      </c>
      <c r="D24" s="269" t="s">
        <v>461</v>
      </c>
      <c r="E24" s="269"/>
      <c r="F24" s="269"/>
      <c r="G24" s="269"/>
      <c r="H24" s="269"/>
      <c r="I24" s="269"/>
      <c r="J24" s="269"/>
      <c r="K24" s="265"/>
      <c r="L24" s="267"/>
    </row>
    <row r="25" spans="1:12">
      <c r="A25" s="268" t="s">
        <v>462</v>
      </c>
      <c r="B25" s="269" t="s">
        <v>420</v>
      </c>
      <c r="C25" s="269" t="s">
        <v>463</v>
      </c>
      <c r="D25" s="269" t="s">
        <v>464</v>
      </c>
      <c r="E25" s="269" t="s">
        <v>465</v>
      </c>
      <c r="F25" s="269" t="s">
        <v>466</v>
      </c>
      <c r="G25" s="269" t="s">
        <v>428</v>
      </c>
      <c r="H25" s="269" t="s">
        <v>433</v>
      </c>
      <c r="I25" s="269"/>
      <c r="J25" s="269"/>
      <c r="K25" s="265"/>
      <c r="L25" s="267"/>
    </row>
    <row r="26" spans="1:12">
      <c r="A26" s="268" t="s">
        <v>467</v>
      </c>
      <c r="B26" s="269" t="s">
        <v>420</v>
      </c>
      <c r="C26" s="269" t="s">
        <v>463</v>
      </c>
      <c r="D26" s="269" t="s">
        <v>468</v>
      </c>
      <c r="E26" s="269" t="s">
        <v>428</v>
      </c>
      <c r="F26" s="269" t="s">
        <v>464</v>
      </c>
      <c r="G26" s="269" t="s">
        <v>465</v>
      </c>
      <c r="H26" s="269" t="s">
        <v>466</v>
      </c>
      <c r="I26" s="269" t="s">
        <v>433</v>
      </c>
      <c r="J26" s="269"/>
      <c r="K26" s="265"/>
      <c r="L26" s="267"/>
    </row>
    <row r="27" spans="1:12">
      <c r="A27" s="268" t="s">
        <v>469</v>
      </c>
      <c r="B27" s="269" t="s">
        <v>420</v>
      </c>
      <c r="C27" s="269" t="s">
        <v>463</v>
      </c>
      <c r="D27" s="269" t="s">
        <v>468</v>
      </c>
      <c r="E27" s="269" t="s">
        <v>464</v>
      </c>
      <c r="F27" s="269" t="s">
        <v>465</v>
      </c>
      <c r="G27" s="269" t="s">
        <v>470</v>
      </c>
      <c r="H27" s="269" t="s">
        <v>471</v>
      </c>
      <c r="I27" s="269" t="s">
        <v>466</v>
      </c>
      <c r="J27" s="269" t="s">
        <v>428</v>
      </c>
      <c r="K27" s="269" t="s">
        <v>433</v>
      </c>
      <c r="L27" s="267"/>
    </row>
    <row r="28" spans="1:12">
      <c r="A28" s="268" t="s">
        <v>472</v>
      </c>
      <c r="B28" s="269" t="s">
        <v>420</v>
      </c>
      <c r="C28" s="269" t="s">
        <v>463</v>
      </c>
      <c r="D28" s="269" t="s">
        <v>473</v>
      </c>
      <c r="E28" s="269"/>
      <c r="F28" s="269"/>
      <c r="G28" s="269"/>
      <c r="H28" s="269"/>
      <c r="I28" s="269"/>
      <c r="J28" s="269"/>
      <c r="K28" s="269"/>
      <c r="L28" s="267"/>
    </row>
    <row r="29" spans="1:12">
      <c r="A29" s="268" t="s">
        <v>474</v>
      </c>
      <c r="B29" s="269" t="s">
        <v>420</v>
      </c>
      <c r="C29" s="269" t="s">
        <v>463</v>
      </c>
      <c r="D29" s="269" t="s">
        <v>473</v>
      </c>
      <c r="E29" s="269"/>
      <c r="F29" s="269"/>
      <c r="G29" s="269"/>
      <c r="H29" s="269"/>
      <c r="I29" s="269"/>
      <c r="J29" s="269"/>
      <c r="K29" s="269"/>
      <c r="L29" s="267"/>
    </row>
    <row r="30" spans="1:12">
      <c r="A30" s="268" t="s">
        <v>475</v>
      </c>
      <c r="B30" s="269" t="s">
        <v>420</v>
      </c>
      <c r="C30" s="269" t="s">
        <v>463</v>
      </c>
      <c r="D30" s="269" t="s">
        <v>427</v>
      </c>
      <c r="E30" s="269" t="s">
        <v>428</v>
      </c>
      <c r="F30" s="269" t="s">
        <v>464</v>
      </c>
      <c r="G30" s="269" t="s">
        <v>465</v>
      </c>
      <c r="H30" s="269" t="s">
        <v>470</v>
      </c>
      <c r="I30" s="269" t="s">
        <v>471</v>
      </c>
      <c r="J30" s="269" t="s">
        <v>476</v>
      </c>
      <c r="K30" s="269" t="s">
        <v>433</v>
      </c>
      <c r="L30" s="267"/>
    </row>
    <row r="31" spans="1:12" ht="27">
      <c r="A31" s="271" t="s">
        <v>477</v>
      </c>
      <c r="B31" s="272" t="s">
        <v>463</v>
      </c>
      <c r="C31" s="272" t="s">
        <v>427</v>
      </c>
      <c r="D31" s="272" t="s">
        <v>428</v>
      </c>
      <c r="E31" s="272" t="s">
        <v>464</v>
      </c>
      <c r="F31" s="272" t="s">
        <v>465</v>
      </c>
      <c r="G31" s="272" t="s">
        <v>476</v>
      </c>
      <c r="H31" s="273" t="s">
        <v>478</v>
      </c>
      <c r="I31" s="272" t="s">
        <v>479</v>
      </c>
      <c r="J31" s="272" t="s">
        <v>433</v>
      </c>
      <c r="K31" s="274"/>
      <c r="L31" s="275"/>
    </row>
    <row r="32" spans="1:12">
      <c r="A32" s="276" t="s">
        <v>480</v>
      </c>
      <c r="B32" s="277" t="s">
        <v>481</v>
      </c>
      <c r="C32" s="277" t="s">
        <v>482</v>
      </c>
      <c r="D32" s="277" t="s">
        <v>483</v>
      </c>
      <c r="E32" s="277" t="s">
        <v>484</v>
      </c>
      <c r="F32" s="277" t="s">
        <v>485</v>
      </c>
      <c r="G32" s="277" t="s">
        <v>486</v>
      </c>
      <c r="H32" s="277" t="s">
        <v>487</v>
      </c>
      <c r="I32" s="277" t="s">
        <v>488</v>
      </c>
      <c r="J32" s="277" t="s">
        <v>489</v>
      </c>
      <c r="K32" s="278" t="s">
        <v>490</v>
      </c>
      <c r="L32" s="279" t="s">
        <v>491</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61"/>
  <sheetViews>
    <sheetView view="pageBreakPreview" zoomScaleNormal="90" zoomScaleSheetLayoutView="100" workbookViewId="0">
      <selection sqref="A1:B2"/>
    </sheetView>
  </sheetViews>
  <sheetFormatPr defaultRowHeight="15" customHeight="1"/>
  <cols>
    <col min="1" max="1" width="0.875" style="165" customWidth="1"/>
    <col min="2" max="2" width="5.625" style="166" customWidth="1"/>
    <col min="3" max="3" width="1.625" style="166" customWidth="1"/>
    <col min="4" max="4" width="7.625" style="165" customWidth="1"/>
    <col min="5" max="5" width="1.875" style="167" customWidth="1"/>
    <col min="6" max="6" width="7.625" style="165" customWidth="1"/>
    <col min="7" max="7" width="1.625" style="165" customWidth="1"/>
    <col min="8" max="8" width="8.625" style="166" customWidth="1"/>
    <col min="9" max="9" width="1.625" style="165" customWidth="1"/>
    <col min="10" max="10" width="7.625" style="165" customWidth="1"/>
    <col min="11" max="11" width="1.875" style="165" customWidth="1"/>
    <col min="12" max="12" width="7.625" style="165" customWidth="1"/>
    <col min="13" max="13" width="1.625" style="165" customWidth="1"/>
    <col min="14" max="14" width="8.125" style="165" hidden="1" customWidth="1"/>
    <col min="15" max="15" width="1.875" style="167" hidden="1" customWidth="1"/>
    <col min="16" max="16" width="8.125" style="165" hidden="1" customWidth="1"/>
    <col min="17" max="17" width="2.625" style="165" hidden="1" customWidth="1"/>
    <col min="18" max="18" width="7.625" style="165" customWidth="1"/>
    <col min="19" max="19" width="1.875" style="165" customWidth="1"/>
    <col min="20" max="20" width="7.625" style="165" customWidth="1"/>
    <col min="21" max="21" width="1.625" style="165" customWidth="1"/>
    <col min="22" max="22" width="8.625" style="165" customWidth="1"/>
    <col min="23" max="23" width="1.625" style="165" customWidth="1"/>
    <col min="24" max="24" width="7.625" style="165" customWidth="1"/>
    <col min="25" max="25" width="2.625" style="165" customWidth="1"/>
    <col min="26" max="26" width="7.625" style="165" customWidth="1"/>
    <col min="27" max="27" width="1.875" style="167" customWidth="1"/>
    <col min="28" max="28" width="7.625" style="165" customWidth="1"/>
    <col min="29" max="29" width="1.625" style="165" customWidth="1"/>
    <col min="30" max="30" width="8.625" style="165" customWidth="1"/>
    <col min="31" max="31" width="1.625" style="165" customWidth="1"/>
    <col min="32" max="32" width="7.625" style="165" customWidth="1"/>
    <col min="33" max="33" width="2.625" style="165" customWidth="1"/>
    <col min="34" max="34" width="7.625" style="165" customWidth="1"/>
    <col min="35" max="35" width="1.875" style="167" customWidth="1"/>
    <col min="36" max="36" width="7.625" style="165" customWidth="1"/>
    <col min="37" max="37" width="1.625" style="165" customWidth="1"/>
    <col min="38" max="38" width="8.625" style="165" customWidth="1"/>
    <col min="39" max="39" width="1.625" style="165" customWidth="1"/>
    <col min="40" max="40" width="7.625" style="165" customWidth="1"/>
    <col min="41" max="41" width="2.625" style="165" customWidth="1"/>
    <col min="42" max="43" width="9" style="165"/>
    <col min="44" max="44" width="5.625" style="165" customWidth="1"/>
    <col min="45" max="16384" width="9" style="165"/>
  </cols>
  <sheetData>
    <row r="1" spans="2:44" ht="15" customHeight="1">
      <c r="B1" s="557" t="s">
        <v>599</v>
      </c>
      <c r="C1" s="557"/>
      <c r="D1" s="557"/>
      <c r="E1" s="557"/>
      <c r="F1" s="557"/>
      <c r="G1" s="557"/>
      <c r="H1" s="557"/>
      <c r="I1" s="557"/>
      <c r="J1" s="557"/>
      <c r="K1" s="557"/>
      <c r="L1" s="557"/>
      <c r="M1" s="457"/>
      <c r="O1" s="166"/>
      <c r="V1" s="556"/>
      <c r="W1" s="556"/>
      <c r="X1" s="556"/>
    </row>
    <row r="2" spans="2:44" ht="15" customHeight="1">
      <c r="B2" s="560" t="s">
        <v>574</v>
      </c>
      <c r="C2" s="560"/>
      <c r="D2" s="560"/>
      <c r="E2" s="456" t="s">
        <v>575</v>
      </c>
      <c r="M2" s="457"/>
      <c r="O2" s="166"/>
      <c r="V2" s="556"/>
      <c r="W2" s="556"/>
      <c r="X2" s="556"/>
    </row>
    <row r="3" spans="2:44" ht="7.5" customHeight="1">
      <c r="B3" s="458"/>
      <c r="C3" s="458"/>
      <c r="D3" s="458"/>
      <c r="E3" s="456"/>
      <c r="M3" s="457"/>
      <c r="O3" s="166"/>
      <c r="V3" s="166"/>
      <c r="W3" s="166"/>
      <c r="X3" s="166"/>
    </row>
    <row r="4" spans="2:44" ht="7.5" customHeight="1">
      <c r="B4" s="458"/>
      <c r="C4" s="459"/>
      <c r="D4" s="459"/>
      <c r="E4" s="460"/>
      <c r="F4" s="461"/>
      <c r="G4" s="461"/>
      <c r="I4" s="462"/>
      <c r="J4" s="462"/>
      <c r="K4" s="463"/>
      <c r="L4" s="464"/>
      <c r="M4" s="464"/>
      <c r="O4" s="166"/>
      <c r="V4" s="166"/>
      <c r="W4" s="166"/>
      <c r="X4" s="166"/>
    </row>
    <row r="5" spans="2:44" ht="15" customHeight="1">
      <c r="B5" s="458"/>
      <c r="C5" s="459"/>
      <c r="D5" s="561" t="s">
        <v>318</v>
      </c>
      <c r="E5" s="561"/>
      <c r="F5" s="561"/>
      <c r="G5" s="461"/>
      <c r="I5" s="462"/>
      <c r="J5" s="562" t="s">
        <v>576</v>
      </c>
      <c r="K5" s="562"/>
      <c r="L5" s="562"/>
      <c r="M5" s="464"/>
      <c r="O5" s="166"/>
      <c r="V5" s="166"/>
      <c r="W5" s="166"/>
      <c r="X5" s="166"/>
    </row>
    <row r="6" spans="2:44" ht="15" customHeight="1">
      <c r="B6" s="458"/>
      <c r="C6" s="459"/>
      <c r="D6" s="465" t="s">
        <v>328</v>
      </c>
      <c r="E6" s="466"/>
      <c r="F6" s="465" t="s">
        <v>329</v>
      </c>
      <c r="G6" s="461"/>
      <c r="H6" s="467" t="s">
        <v>577</v>
      </c>
      <c r="I6" s="462"/>
      <c r="J6" s="468" t="s">
        <v>328</v>
      </c>
      <c r="K6" s="469"/>
      <c r="L6" s="468" t="s">
        <v>329</v>
      </c>
      <c r="M6" s="464"/>
      <c r="O6" s="166"/>
      <c r="V6" s="166"/>
      <c r="W6" s="166"/>
      <c r="X6" s="166"/>
    </row>
    <row r="7" spans="2:44" ht="15" customHeight="1">
      <c r="B7" s="458"/>
      <c r="C7" s="459"/>
      <c r="D7" s="470"/>
      <c r="E7" s="471" t="s">
        <v>578</v>
      </c>
      <c r="F7" s="470"/>
      <c r="G7" s="461"/>
      <c r="I7" s="462"/>
      <c r="J7" s="472">
        <f>F7</f>
        <v>0</v>
      </c>
      <c r="K7" s="473" t="s">
        <v>590</v>
      </c>
      <c r="L7" s="472">
        <f>D7</f>
        <v>0</v>
      </c>
      <c r="M7" s="464"/>
      <c r="O7" s="166"/>
      <c r="V7" s="166"/>
      <c r="W7" s="166"/>
      <c r="X7" s="166"/>
    </row>
    <row r="8" spans="2:44" ht="7.5" customHeight="1">
      <c r="B8" s="458"/>
      <c r="C8" s="459"/>
      <c r="D8" s="474"/>
      <c r="E8" s="475"/>
      <c r="F8" s="474"/>
      <c r="G8" s="461"/>
      <c r="I8" s="462"/>
      <c r="J8" s="476"/>
      <c r="K8" s="477"/>
      <c r="L8" s="476"/>
      <c r="M8" s="464"/>
      <c r="O8" s="166"/>
      <c r="V8" s="166"/>
      <c r="W8" s="166"/>
      <c r="X8" s="166"/>
    </row>
    <row r="9" spans="2:44" ht="7.5" customHeight="1">
      <c r="F9" s="168"/>
    </row>
    <row r="10" spans="2:44" ht="15" customHeight="1">
      <c r="D10" s="558" t="s">
        <v>317</v>
      </c>
      <c r="E10" s="558"/>
      <c r="F10" s="558"/>
      <c r="G10" s="558"/>
      <c r="H10" s="558"/>
      <c r="I10" s="558"/>
      <c r="J10" s="558"/>
      <c r="K10" s="558"/>
      <c r="L10" s="558"/>
      <c r="N10" s="558" t="s">
        <v>318</v>
      </c>
      <c r="O10" s="558"/>
      <c r="P10" s="558"/>
      <c r="R10" s="558" t="s">
        <v>319</v>
      </c>
      <c r="S10" s="558"/>
      <c r="T10" s="558"/>
      <c r="U10" s="558"/>
      <c r="V10" s="558"/>
      <c r="W10" s="558"/>
      <c r="X10" s="558"/>
      <c r="Z10" s="558" t="s">
        <v>320</v>
      </c>
      <c r="AA10" s="558"/>
      <c r="AB10" s="558"/>
      <c r="AC10" s="558"/>
      <c r="AD10" s="558"/>
      <c r="AE10" s="558"/>
      <c r="AF10" s="558"/>
      <c r="AH10" s="558" t="s">
        <v>321</v>
      </c>
      <c r="AI10" s="558"/>
      <c r="AJ10" s="558"/>
      <c r="AK10" s="558"/>
      <c r="AL10" s="558"/>
      <c r="AM10" s="558"/>
      <c r="AN10" s="558"/>
      <c r="AP10" s="169" t="s">
        <v>322</v>
      </c>
      <c r="AQ10" s="169" t="s">
        <v>322</v>
      </c>
    </row>
    <row r="11" spans="2:44" s="171" customFormat="1" ht="15" customHeight="1">
      <c r="B11" s="169" t="s">
        <v>323</v>
      </c>
      <c r="C11" s="169"/>
      <c r="D11" s="169" t="s">
        <v>324</v>
      </c>
      <c r="E11" s="169"/>
      <c r="F11" s="169" t="s">
        <v>325</v>
      </c>
      <c r="G11" s="559" t="s">
        <v>326</v>
      </c>
      <c r="H11" s="559"/>
      <c r="I11" s="559"/>
      <c r="J11" s="454" t="s">
        <v>327</v>
      </c>
      <c r="K11" s="170"/>
      <c r="L11" s="169" t="s">
        <v>317</v>
      </c>
      <c r="N11" s="169" t="s">
        <v>328</v>
      </c>
      <c r="P11" s="169" t="s">
        <v>329</v>
      </c>
      <c r="R11" s="169" t="s">
        <v>328</v>
      </c>
      <c r="T11" s="169" t="s">
        <v>329</v>
      </c>
      <c r="U11" s="559" t="s">
        <v>326</v>
      </c>
      <c r="V11" s="559"/>
      <c r="W11" s="559"/>
      <c r="X11" s="169" t="s">
        <v>317</v>
      </c>
      <c r="Z11" s="169" t="s">
        <v>328</v>
      </c>
      <c r="AB11" s="169" t="s">
        <v>329</v>
      </c>
      <c r="AC11" s="559" t="s">
        <v>326</v>
      </c>
      <c r="AD11" s="559"/>
      <c r="AE11" s="559"/>
      <c r="AF11" s="169" t="s">
        <v>317</v>
      </c>
      <c r="AH11" s="169" t="s">
        <v>328</v>
      </c>
      <c r="AJ11" s="169" t="s">
        <v>329</v>
      </c>
      <c r="AK11" s="559" t="s">
        <v>326</v>
      </c>
      <c r="AL11" s="559"/>
      <c r="AM11" s="559"/>
      <c r="AN11" s="169" t="s">
        <v>317</v>
      </c>
      <c r="AP11" s="172" t="s">
        <v>330</v>
      </c>
      <c r="AQ11" s="172" t="s">
        <v>330</v>
      </c>
    </row>
    <row r="12" spans="2:44" ht="16.5" customHeight="1">
      <c r="B12" s="173"/>
      <c r="C12" s="174" t="s">
        <v>579</v>
      </c>
      <c r="D12" s="175"/>
      <c r="E12" s="176" t="s">
        <v>578</v>
      </c>
      <c r="F12" s="175"/>
      <c r="G12" s="177" t="s">
        <v>580</v>
      </c>
      <c r="H12" s="175"/>
      <c r="I12" s="178" t="s">
        <v>581</v>
      </c>
      <c r="J12" s="173"/>
      <c r="L12" s="453">
        <f>IF(OR(D12="",F12=""),0,(IF(D12&gt;F12,1,0)-D12+F12-H12)*24)</f>
        <v>0</v>
      </c>
      <c r="N12" s="179" t="str">
        <f>IF(D12="","",$D$7)</f>
        <v/>
      </c>
      <c r="O12" s="176" t="s">
        <v>578</v>
      </c>
      <c r="P12" s="179" t="str">
        <f>IF(N12="","",$F$7)</f>
        <v/>
      </c>
      <c r="R12" s="179" t="str">
        <f>IF(OR(D12="",D12&lt;N12,P12&lt;=D12),"",D12)</f>
        <v/>
      </c>
      <c r="S12" s="176" t="s">
        <v>578</v>
      </c>
      <c r="T12" s="179" t="str">
        <f>IF(R12="","",IF(D12&lt;F12,IF(F12&lt;=P12,F12,P12),P12))</f>
        <v/>
      </c>
      <c r="U12" s="177" t="s">
        <v>580</v>
      </c>
      <c r="V12" s="180"/>
      <c r="W12" s="178" t="s">
        <v>581</v>
      </c>
      <c r="X12" s="453">
        <f>IF(R12="",0,(T12-R12-V12)*24)</f>
        <v>0</v>
      </c>
      <c r="Z12" s="179" t="str">
        <f>IF(OR(D12="",AND(D12&lt;F12,N12&lt;=D12,D12&lt;=P12,N12&lt;=F12,F12&lt;=P12),J12="宿直"),"",IF(D12&lt;F12,IF(AND(D12&lt;P12,P12&lt;F12),P12,D12),IF(D12&lt;P12,P12,D12)))</f>
        <v/>
      </c>
      <c r="AA12" s="176" t="s">
        <v>578</v>
      </c>
      <c r="AB12" s="179" t="str">
        <f>IF(Z12="","",IF(D12&lt;F12,IF(P12&lt;F12,F12,IF(F12&lt;N12,F12,N12)),IF(F12&lt;N12,F12,N12)))</f>
        <v/>
      </c>
      <c r="AC12" s="177" t="s">
        <v>580</v>
      </c>
      <c r="AD12" s="180"/>
      <c r="AE12" s="178" t="s">
        <v>581</v>
      </c>
      <c r="AF12" s="453">
        <f>IF(Z12="",0,(IF(Z12&gt;AB12,1,0)-Z12+AB12-AD12)*24)</f>
        <v>0</v>
      </c>
      <c r="AH12" s="179" t="str">
        <f>IF(OR(AND(D12&lt;F12,D12&lt;N12),AND(D12&gt;F12,F12&gt;N12)),N12,"")</f>
        <v/>
      </c>
      <c r="AI12" s="176" t="s">
        <v>578</v>
      </c>
      <c r="AJ12" s="179" t="str">
        <f t="shared" ref="AJ12:AJ55" si="0">IF(AH12="","",F12)</f>
        <v/>
      </c>
      <c r="AK12" s="177" t="s">
        <v>580</v>
      </c>
      <c r="AL12" s="180"/>
      <c r="AM12" s="178" t="s">
        <v>581</v>
      </c>
      <c r="AN12" s="453">
        <f>IF(AH12="",0,(IF(AH12&gt;AJ12,1,0)-AH12+AJ12-AL12)*24)</f>
        <v>0</v>
      </c>
      <c r="AP12" s="453">
        <f>X12+AN12</f>
        <v>0</v>
      </c>
      <c r="AQ12" s="453">
        <f>IF(X12&lt;6,X12,IF(X12&lt;8,X12+0.75,X12+1))+IF(AN12&lt;6,AN12,IF(AN12&lt;8,AN12+0.75,AN12+1))</f>
        <v>0</v>
      </c>
      <c r="AR12" s="181"/>
    </row>
    <row r="13" spans="2:44" ht="16.5" customHeight="1">
      <c r="B13" s="173"/>
      <c r="C13" s="174" t="s">
        <v>579</v>
      </c>
      <c r="D13" s="175"/>
      <c r="E13" s="176" t="s">
        <v>578</v>
      </c>
      <c r="F13" s="175"/>
      <c r="G13" s="177" t="s">
        <v>580</v>
      </c>
      <c r="H13" s="175"/>
      <c r="I13" s="178" t="s">
        <v>581</v>
      </c>
      <c r="J13" s="173"/>
      <c r="L13" s="453">
        <f>IF(OR(D13="",F13=""),0,(IF(D13&gt;F13,1,0)-D13+F13-H13)*24)</f>
        <v>0</v>
      </c>
      <c r="N13" s="179" t="str">
        <f t="shared" ref="N13:N55" si="1">IF(D13="","",$D$7)</f>
        <v/>
      </c>
      <c r="O13" s="176" t="s">
        <v>578</v>
      </c>
      <c r="P13" s="179" t="str">
        <f t="shared" ref="P13:P55" si="2">IF(N13="","",$F$7)</f>
        <v/>
      </c>
      <c r="R13" s="179" t="str">
        <f t="shared" ref="R13:R55" si="3">IF(OR(D13="",D13&lt;N13,P13&lt;=D13),"",D13)</f>
        <v/>
      </c>
      <c r="S13" s="176" t="s">
        <v>578</v>
      </c>
      <c r="T13" s="179" t="str">
        <f t="shared" ref="T13:T55" si="4">IF(R13="","",IF(D13&lt;F13,IF(F13&lt;=P13,F13,P13),P13))</f>
        <v/>
      </c>
      <c r="U13" s="177" t="s">
        <v>580</v>
      </c>
      <c r="V13" s="180"/>
      <c r="W13" s="178" t="s">
        <v>581</v>
      </c>
      <c r="X13" s="453">
        <f t="shared" ref="X13:X55" si="5">IF(R13="",0,(T13-R13-V13)*24)</f>
        <v>0</v>
      </c>
      <c r="Z13" s="179" t="str">
        <f t="shared" ref="Z13:Z55" si="6">IF(OR(D13="",AND(D13&lt;F13,N13&lt;=D13,D13&lt;=P13,N13&lt;=F13,F13&lt;=P13),J13="宿直"),"",IF(D13&lt;F13,IF(AND(D13&lt;P13,P13&lt;F13),P13,D13),IF(D13&lt;P13,P13,D13)))</f>
        <v/>
      </c>
      <c r="AA13" s="176" t="s">
        <v>578</v>
      </c>
      <c r="AB13" s="179" t="str">
        <f t="shared" ref="AB13:AB55" si="7">IF(Z13="","",IF(D13&lt;F13,IF(P13&lt;F13,F13,IF(F13&lt;N13,F13,N13)),IF(F13&lt;N13,F13,N13)))</f>
        <v/>
      </c>
      <c r="AC13" s="177" t="s">
        <v>580</v>
      </c>
      <c r="AD13" s="180"/>
      <c r="AE13" s="178" t="s">
        <v>581</v>
      </c>
      <c r="AF13" s="453">
        <f t="shared" ref="AF13:AF55" si="8">IF(Z13="",0,(IF(Z13&gt;AB13,1,0)-Z13+AB13-AD13)*24)</f>
        <v>0</v>
      </c>
      <c r="AH13" s="179" t="str">
        <f t="shared" ref="AH13:AH55" si="9">IF(OR(AND(D13&lt;F13,D13&lt;N13),AND(D13&gt;F13,F13&gt;N13)),N13,"")</f>
        <v/>
      </c>
      <c r="AI13" s="176" t="s">
        <v>578</v>
      </c>
      <c r="AJ13" s="179" t="str">
        <f t="shared" si="0"/>
        <v/>
      </c>
      <c r="AK13" s="177" t="s">
        <v>580</v>
      </c>
      <c r="AL13" s="180"/>
      <c r="AM13" s="178" t="s">
        <v>581</v>
      </c>
      <c r="AN13" s="453">
        <f t="shared" ref="AN13:AN55" si="10">IF(AH13="",0,(IF(AH13&gt;AJ13,1,0)-AH13+AJ13-AL13)*24)</f>
        <v>0</v>
      </c>
      <c r="AP13" s="453">
        <f t="shared" ref="AP13:AP55" si="11">X13+AN13</f>
        <v>0</v>
      </c>
      <c r="AQ13" s="453">
        <f t="shared" ref="AQ13:AQ55" si="12">IF(X13&lt;6,X13,IF(X13&lt;8,X13+0.75,X13+1))+IF(AN13&lt;6,AN13,IF(AN13&lt;8,AN13+0.75,AN13+1))</f>
        <v>0</v>
      </c>
      <c r="AR13" s="181"/>
    </row>
    <row r="14" spans="2:44" ht="16.5" customHeight="1">
      <c r="B14" s="173"/>
      <c r="C14" s="174" t="s">
        <v>579</v>
      </c>
      <c r="D14" s="175"/>
      <c r="E14" s="176" t="s">
        <v>578</v>
      </c>
      <c r="F14" s="175"/>
      <c r="G14" s="177" t="s">
        <v>580</v>
      </c>
      <c r="H14" s="175"/>
      <c r="I14" s="178" t="s">
        <v>581</v>
      </c>
      <c r="J14" s="173"/>
      <c r="L14" s="453">
        <f t="shared" ref="L14:L55" si="13">IF(OR(D14="",F14=""),0,(IF(D14&gt;F14,1,0)-D14+F14-H14)*24)</f>
        <v>0</v>
      </c>
      <c r="N14" s="179" t="str">
        <f t="shared" si="1"/>
        <v/>
      </c>
      <c r="O14" s="176" t="s">
        <v>578</v>
      </c>
      <c r="P14" s="179" t="str">
        <f t="shared" si="2"/>
        <v/>
      </c>
      <c r="R14" s="179" t="str">
        <f t="shared" si="3"/>
        <v/>
      </c>
      <c r="S14" s="176" t="s">
        <v>578</v>
      </c>
      <c r="T14" s="179" t="str">
        <f t="shared" si="4"/>
        <v/>
      </c>
      <c r="U14" s="177" t="s">
        <v>580</v>
      </c>
      <c r="V14" s="180"/>
      <c r="W14" s="178" t="s">
        <v>581</v>
      </c>
      <c r="X14" s="453">
        <f t="shared" si="5"/>
        <v>0</v>
      </c>
      <c r="Z14" s="179" t="str">
        <f t="shared" si="6"/>
        <v/>
      </c>
      <c r="AA14" s="176" t="s">
        <v>578</v>
      </c>
      <c r="AB14" s="179" t="str">
        <f t="shared" si="7"/>
        <v/>
      </c>
      <c r="AC14" s="177" t="s">
        <v>580</v>
      </c>
      <c r="AD14" s="180"/>
      <c r="AE14" s="178" t="s">
        <v>581</v>
      </c>
      <c r="AF14" s="453">
        <f t="shared" si="8"/>
        <v>0</v>
      </c>
      <c r="AH14" s="179" t="str">
        <f t="shared" si="9"/>
        <v/>
      </c>
      <c r="AI14" s="176" t="s">
        <v>578</v>
      </c>
      <c r="AJ14" s="179" t="str">
        <f t="shared" si="0"/>
        <v/>
      </c>
      <c r="AK14" s="177" t="s">
        <v>580</v>
      </c>
      <c r="AL14" s="180"/>
      <c r="AM14" s="178" t="s">
        <v>581</v>
      </c>
      <c r="AN14" s="453">
        <f t="shared" si="10"/>
        <v>0</v>
      </c>
      <c r="AP14" s="453">
        <f t="shared" si="11"/>
        <v>0</v>
      </c>
      <c r="AQ14" s="453">
        <f t="shared" si="12"/>
        <v>0</v>
      </c>
      <c r="AR14" s="181"/>
    </row>
    <row r="15" spans="2:44" ht="16.5" customHeight="1">
      <c r="B15" s="173"/>
      <c r="C15" s="174" t="s">
        <v>579</v>
      </c>
      <c r="D15" s="175"/>
      <c r="E15" s="176" t="s">
        <v>578</v>
      </c>
      <c r="F15" s="175"/>
      <c r="G15" s="177" t="s">
        <v>580</v>
      </c>
      <c r="H15" s="175"/>
      <c r="I15" s="178" t="s">
        <v>581</v>
      </c>
      <c r="J15" s="173"/>
      <c r="L15" s="453">
        <f>IF(OR(D15="",F15=""),0,(IF(D15&gt;F15,1,0)-D15+F15-H15)*24)</f>
        <v>0</v>
      </c>
      <c r="N15" s="179" t="str">
        <f t="shared" si="1"/>
        <v/>
      </c>
      <c r="O15" s="176" t="s">
        <v>578</v>
      </c>
      <c r="P15" s="179" t="str">
        <f t="shared" si="2"/>
        <v/>
      </c>
      <c r="R15" s="179" t="str">
        <f t="shared" si="3"/>
        <v/>
      </c>
      <c r="S15" s="176" t="s">
        <v>578</v>
      </c>
      <c r="T15" s="179" t="str">
        <f t="shared" si="4"/>
        <v/>
      </c>
      <c r="U15" s="177" t="s">
        <v>580</v>
      </c>
      <c r="V15" s="180"/>
      <c r="W15" s="178" t="s">
        <v>581</v>
      </c>
      <c r="X15" s="453">
        <f t="shared" si="5"/>
        <v>0</v>
      </c>
      <c r="Z15" s="179" t="str">
        <f t="shared" si="6"/>
        <v/>
      </c>
      <c r="AA15" s="176" t="s">
        <v>578</v>
      </c>
      <c r="AB15" s="179" t="str">
        <f t="shared" si="7"/>
        <v/>
      </c>
      <c r="AC15" s="177" t="s">
        <v>580</v>
      </c>
      <c r="AD15" s="180"/>
      <c r="AE15" s="178" t="s">
        <v>581</v>
      </c>
      <c r="AF15" s="453">
        <f t="shared" si="8"/>
        <v>0</v>
      </c>
      <c r="AH15" s="179" t="str">
        <f t="shared" si="9"/>
        <v/>
      </c>
      <c r="AI15" s="176" t="s">
        <v>578</v>
      </c>
      <c r="AJ15" s="179" t="str">
        <f t="shared" si="0"/>
        <v/>
      </c>
      <c r="AK15" s="177" t="s">
        <v>580</v>
      </c>
      <c r="AL15" s="180"/>
      <c r="AM15" s="178" t="s">
        <v>581</v>
      </c>
      <c r="AN15" s="453">
        <f t="shared" si="10"/>
        <v>0</v>
      </c>
      <c r="AP15" s="453">
        <f t="shared" si="11"/>
        <v>0</v>
      </c>
      <c r="AQ15" s="453">
        <f t="shared" si="12"/>
        <v>0</v>
      </c>
      <c r="AR15" s="181"/>
    </row>
    <row r="16" spans="2:44" ht="16.5" customHeight="1">
      <c r="B16" s="173"/>
      <c r="C16" s="174" t="s">
        <v>579</v>
      </c>
      <c r="D16" s="175"/>
      <c r="E16" s="176" t="s">
        <v>578</v>
      </c>
      <c r="F16" s="175"/>
      <c r="G16" s="177" t="s">
        <v>580</v>
      </c>
      <c r="H16" s="175"/>
      <c r="I16" s="178" t="s">
        <v>581</v>
      </c>
      <c r="J16" s="173"/>
      <c r="L16" s="453">
        <f t="shared" si="13"/>
        <v>0</v>
      </c>
      <c r="N16" s="179" t="str">
        <f t="shared" si="1"/>
        <v/>
      </c>
      <c r="O16" s="176" t="s">
        <v>578</v>
      </c>
      <c r="P16" s="179" t="str">
        <f t="shared" si="2"/>
        <v/>
      </c>
      <c r="R16" s="179" t="str">
        <f t="shared" si="3"/>
        <v/>
      </c>
      <c r="S16" s="176" t="s">
        <v>578</v>
      </c>
      <c r="T16" s="179" t="str">
        <f t="shared" si="4"/>
        <v/>
      </c>
      <c r="U16" s="177" t="s">
        <v>580</v>
      </c>
      <c r="V16" s="180"/>
      <c r="W16" s="178" t="s">
        <v>581</v>
      </c>
      <c r="X16" s="453">
        <f t="shared" si="5"/>
        <v>0</v>
      </c>
      <c r="Z16" s="179" t="str">
        <f t="shared" si="6"/>
        <v/>
      </c>
      <c r="AA16" s="176" t="s">
        <v>578</v>
      </c>
      <c r="AB16" s="179" t="str">
        <f t="shared" si="7"/>
        <v/>
      </c>
      <c r="AC16" s="177" t="s">
        <v>580</v>
      </c>
      <c r="AD16" s="180"/>
      <c r="AE16" s="178" t="s">
        <v>581</v>
      </c>
      <c r="AF16" s="453">
        <f t="shared" si="8"/>
        <v>0</v>
      </c>
      <c r="AH16" s="179" t="str">
        <f t="shared" si="9"/>
        <v/>
      </c>
      <c r="AI16" s="176" t="s">
        <v>578</v>
      </c>
      <c r="AJ16" s="179" t="str">
        <f t="shared" si="0"/>
        <v/>
      </c>
      <c r="AK16" s="177" t="s">
        <v>580</v>
      </c>
      <c r="AL16" s="180"/>
      <c r="AM16" s="178" t="s">
        <v>581</v>
      </c>
      <c r="AN16" s="453">
        <f t="shared" si="10"/>
        <v>0</v>
      </c>
      <c r="AP16" s="453">
        <f t="shared" si="11"/>
        <v>0</v>
      </c>
      <c r="AQ16" s="453">
        <f t="shared" si="12"/>
        <v>0</v>
      </c>
      <c r="AR16" s="181"/>
    </row>
    <row r="17" spans="2:44" ht="16.5" customHeight="1">
      <c r="B17" s="173"/>
      <c r="C17" s="174" t="s">
        <v>579</v>
      </c>
      <c r="D17" s="175"/>
      <c r="E17" s="176" t="s">
        <v>578</v>
      </c>
      <c r="F17" s="175"/>
      <c r="G17" s="177" t="s">
        <v>580</v>
      </c>
      <c r="H17" s="175"/>
      <c r="I17" s="178" t="s">
        <v>581</v>
      </c>
      <c r="J17" s="173"/>
      <c r="L17" s="453">
        <f t="shared" si="13"/>
        <v>0</v>
      </c>
      <c r="N17" s="179" t="str">
        <f t="shared" si="1"/>
        <v/>
      </c>
      <c r="O17" s="176" t="s">
        <v>578</v>
      </c>
      <c r="P17" s="179" t="str">
        <f t="shared" si="2"/>
        <v/>
      </c>
      <c r="R17" s="179" t="str">
        <f t="shared" si="3"/>
        <v/>
      </c>
      <c r="S17" s="176" t="s">
        <v>578</v>
      </c>
      <c r="T17" s="179" t="str">
        <f t="shared" si="4"/>
        <v/>
      </c>
      <c r="U17" s="177" t="s">
        <v>580</v>
      </c>
      <c r="V17" s="180"/>
      <c r="W17" s="178" t="s">
        <v>581</v>
      </c>
      <c r="X17" s="453">
        <f t="shared" si="5"/>
        <v>0</v>
      </c>
      <c r="Z17" s="179" t="str">
        <f t="shared" si="6"/>
        <v/>
      </c>
      <c r="AA17" s="176" t="s">
        <v>578</v>
      </c>
      <c r="AB17" s="179" t="str">
        <f t="shared" si="7"/>
        <v/>
      </c>
      <c r="AC17" s="177" t="s">
        <v>580</v>
      </c>
      <c r="AD17" s="180"/>
      <c r="AE17" s="178" t="s">
        <v>581</v>
      </c>
      <c r="AF17" s="453">
        <f t="shared" si="8"/>
        <v>0</v>
      </c>
      <c r="AH17" s="179" t="str">
        <f t="shared" si="9"/>
        <v/>
      </c>
      <c r="AI17" s="176" t="s">
        <v>578</v>
      </c>
      <c r="AJ17" s="179" t="str">
        <f t="shared" si="0"/>
        <v/>
      </c>
      <c r="AK17" s="177" t="s">
        <v>580</v>
      </c>
      <c r="AL17" s="180"/>
      <c r="AM17" s="178" t="s">
        <v>581</v>
      </c>
      <c r="AN17" s="453">
        <f t="shared" si="10"/>
        <v>0</v>
      </c>
      <c r="AP17" s="453">
        <f t="shared" si="11"/>
        <v>0</v>
      </c>
      <c r="AQ17" s="453">
        <f t="shared" si="12"/>
        <v>0</v>
      </c>
      <c r="AR17" s="181"/>
    </row>
    <row r="18" spans="2:44" ht="16.5" customHeight="1">
      <c r="B18" s="173"/>
      <c r="C18" s="174" t="s">
        <v>579</v>
      </c>
      <c r="D18" s="175"/>
      <c r="E18" s="176" t="s">
        <v>578</v>
      </c>
      <c r="F18" s="175"/>
      <c r="G18" s="177" t="s">
        <v>580</v>
      </c>
      <c r="H18" s="175"/>
      <c r="I18" s="178" t="s">
        <v>581</v>
      </c>
      <c r="J18" s="173"/>
      <c r="L18" s="453">
        <f t="shared" si="13"/>
        <v>0</v>
      </c>
      <c r="N18" s="179" t="str">
        <f t="shared" si="1"/>
        <v/>
      </c>
      <c r="O18" s="176" t="s">
        <v>578</v>
      </c>
      <c r="P18" s="179" t="str">
        <f t="shared" si="2"/>
        <v/>
      </c>
      <c r="R18" s="179" t="str">
        <f t="shared" si="3"/>
        <v/>
      </c>
      <c r="S18" s="176" t="s">
        <v>578</v>
      </c>
      <c r="T18" s="179" t="str">
        <f t="shared" si="4"/>
        <v/>
      </c>
      <c r="U18" s="177" t="s">
        <v>580</v>
      </c>
      <c r="V18" s="180"/>
      <c r="W18" s="178" t="s">
        <v>581</v>
      </c>
      <c r="X18" s="453">
        <f t="shared" si="5"/>
        <v>0</v>
      </c>
      <c r="Z18" s="179" t="str">
        <f t="shared" si="6"/>
        <v/>
      </c>
      <c r="AA18" s="176" t="s">
        <v>578</v>
      </c>
      <c r="AB18" s="179" t="str">
        <f t="shared" si="7"/>
        <v/>
      </c>
      <c r="AC18" s="177" t="s">
        <v>580</v>
      </c>
      <c r="AD18" s="180"/>
      <c r="AE18" s="178" t="s">
        <v>581</v>
      </c>
      <c r="AF18" s="453">
        <f t="shared" si="8"/>
        <v>0</v>
      </c>
      <c r="AH18" s="179" t="str">
        <f t="shared" si="9"/>
        <v/>
      </c>
      <c r="AI18" s="176" t="s">
        <v>578</v>
      </c>
      <c r="AJ18" s="179" t="str">
        <f t="shared" si="0"/>
        <v/>
      </c>
      <c r="AK18" s="177" t="s">
        <v>580</v>
      </c>
      <c r="AL18" s="180"/>
      <c r="AM18" s="178" t="s">
        <v>581</v>
      </c>
      <c r="AN18" s="453">
        <f t="shared" si="10"/>
        <v>0</v>
      </c>
      <c r="AP18" s="453">
        <f t="shared" si="11"/>
        <v>0</v>
      </c>
      <c r="AQ18" s="453">
        <f t="shared" si="12"/>
        <v>0</v>
      </c>
      <c r="AR18" s="181"/>
    </row>
    <row r="19" spans="2:44" ht="16.5" customHeight="1">
      <c r="B19" s="173"/>
      <c r="C19" s="174" t="s">
        <v>579</v>
      </c>
      <c r="D19" s="175"/>
      <c r="E19" s="176" t="s">
        <v>578</v>
      </c>
      <c r="F19" s="175"/>
      <c r="G19" s="177" t="s">
        <v>580</v>
      </c>
      <c r="H19" s="175"/>
      <c r="I19" s="178" t="s">
        <v>581</v>
      </c>
      <c r="J19" s="173"/>
      <c r="L19" s="478">
        <f t="shared" si="13"/>
        <v>0</v>
      </c>
      <c r="N19" s="179" t="str">
        <f t="shared" si="1"/>
        <v/>
      </c>
      <c r="O19" s="176" t="s">
        <v>578</v>
      </c>
      <c r="P19" s="179" t="str">
        <f t="shared" si="2"/>
        <v/>
      </c>
      <c r="R19" s="179" t="str">
        <f t="shared" si="3"/>
        <v/>
      </c>
      <c r="S19" s="176" t="s">
        <v>578</v>
      </c>
      <c r="T19" s="179" t="str">
        <f t="shared" si="4"/>
        <v/>
      </c>
      <c r="U19" s="177" t="s">
        <v>580</v>
      </c>
      <c r="V19" s="180"/>
      <c r="W19" s="178" t="s">
        <v>581</v>
      </c>
      <c r="X19" s="453">
        <f t="shared" si="5"/>
        <v>0</v>
      </c>
      <c r="Z19" s="179" t="str">
        <f t="shared" si="6"/>
        <v/>
      </c>
      <c r="AA19" s="176" t="s">
        <v>578</v>
      </c>
      <c r="AB19" s="179" t="str">
        <f t="shared" si="7"/>
        <v/>
      </c>
      <c r="AC19" s="177" t="s">
        <v>580</v>
      </c>
      <c r="AD19" s="180"/>
      <c r="AE19" s="178" t="s">
        <v>581</v>
      </c>
      <c r="AF19" s="453">
        <f t="shared" si="8"/>
        <v>0</v>
      </c>
      <c r="AH19" s="179" t="str">
        <f t="shared" si="9"/>
        <v/>
      </c>
      <c r="AI19" s="176" t="s">
        <v>578</v>
      </c>
      <c r="AJ19" s="179" t="str">
        <f t="shared" si="0"/>
        <v/>
      </c>
      <c r="AK19" s="177" t="s">
        <v>580</v>
      </c>
      <c r="AL19" s="180"/>
      <c r="AM19" s="178" t="s">
        <v>581</v>
      </c>
      <c r="AN19" s="453">
        <f t="shared" si="10"/>
        <v>0</v>
      </c>
      <c r="AP19" s="453">
        <f t="shared" si="11"/>
        <v>0</v>
      </c>
      <c r="AQ19" s="453">
        <f t="shared" si="12"/>
        <v>0</v>
      </c>
    </row>
    <row r="20" spans="2:44" ht="16.5" customHeight="1">
      <c r="B20" s="173"/>
      <c r="C20" s="174" t="s">
        <v>579</v>
      </c>
      <c r="D20" s="175"/>
      <c r="E20" s="176" t="s">
        <v>578</v>
      </c>
      <c r="F20" s="175"/>
      <c r="G20" s="177" t="s">
        <v>580</v>
      </c>
      <c r="H20" s="175"/>
      <c r="I20" s="178" t="s">
        <v>581</v>
      </c>
      <c r="J20" s="173"/>
      <c r="L20" s="453">
        <f t="shared" si="13"/>
        <v>0</v>
      </c>
      <c r="N20" s="179" t="str">
        <f t="shared" si="1"/>
        <v/>
      </c>
      <c r="O20" s="176" t="s">
        <v>578</v>
      </c>
      <c r="P20" s="179" t="str">
        <f t="shared" si="2"/>
        <v/>
      </c>
      <c r="R20" s="179" t="str">
        <f t="shared" si="3"/>
        <v/>
      </c>
      <c r="S20" s="176" t="s">
        <v>578</v>
      </c>
      <c r="T20" s="179" t="str">
        <f t="shared" si="4"/>
        <v/>
      </c>
      <c r="U20" s="177" t="s">
        <v>580</v>
      </c>
      <c r="V20" s="180"/>
      <c r="W20" s="178" t="s">
        <v>581</v>
      </c>
      <c r="X20" s="453">
        <f t="shared" si="5"/>
        <v>0</v>
      </c>
      <c r="Z20" s="179" t="str">
        <f t="shared" si="6"/>
        <v/>
      </c>
      <c r="AA20" s="176" t="s">
        <v>578</v>
      </c>
      <c r="AB20" s="179" t="str">
        <f t="shared" si="7"/>
        <v/>
      </c>
      <c r="AC20" s="177" t="s">
        <v>580</v>
      </c>
      <c r="AD20" s="180"/>
      <c r="AE20" s="178" t="s">
        <v>581</v>
      </c>
      <c r="AF20" s="453">
        <f t="shared" si="8"/>
        <v>0</v>
      </c>
      <c r="AH20" s="179" t="str">
        <f t="shared" si="9"/>
        <v/>
      </c>
      <c r="AI20" s="176" t="s">
        <v>578</v>
      </c>
      <c r="AJ20" s="179" t="str">
        <f t="shared" si="0"/>
        <v/>
      </c>
      <c r="AK20" s="177" t="s">
        <v>580</v>
      </c>
      <c r="AL20" s="180"/>
      <c r="AM20" s="178" t="s">
        <v>581</v>
      </c>
      <c r="AN20" s="453">
        <f t="shared" si="10"/>
        <v>0</v>
      </c>
      <c r="AP20" s="453">
        <f t="shared" si="11"/>
        <v>0</v>
      </c>
      <c r="AQ20" s="453">
        <f t="shared" si="12"/>
        <v>0</v>
      </c>
    </row>
    <row r="21" spans="2:44" ht="16.5" customHeight="1">
      <c r="B21" s="173"/>
      <c r="C21" s="174" t="s">
        <v>579</v>
      </c>
      <c r="D21" s="175"/>
      <c r="E21" s="176" t="s">
        <v>578</v>
      </c>
      <c r="F21" s="175"/>
      <c r="G21" s="177" t="s">
        <v>580</v>
      </c>
      <c r="H21" s="175"/>
      <c r="I21" s="178" t="s">
        <v>581</v>
      </c>
      <c r="J21" s="173"/>
      <c r="L21" s="453">
        <f t="shared" si="13"/>
        <v>0</v>
      </c>
      <c r="N21" s="179" t="str">
        <f t="shared" si="1"/>
        <v/>
      </c>
      <c r="O21" s="176" t="s">
        <v>578</v>
      </c>
      <c r="P21" s="179" t="str">
        <f t="shared" si="2"/>
        <v/>
      </c>
      <c r="R21" s="179" t="str">
        <f t="shared" si="3"/>
        <v/>
      </c>
      <c r="S21" s="176" t="s">
        <v>578</v>
      </c>
      <c r="T21" s="179" t="str">
        <f t="shared" si="4"/>
        <v/>
      </c>
      <c r="U21" s="177" t="s">
        <v>580</v>
      </c>
      <c r="V21" s="180"/>
      <c r="W21" s="178" t="s">
        <v>581</v>
      </c>
      <c r="X21" s="453">
        <f t="shared" si="5"/>
        <v>0</v>
      </c>
      <c r="Z21" s="179" t="str">
        <f t="shared" si="6"/>
        <v/>
      </c>
      <c r="AA21" s="176" t="s">
        <v>578</v>
      </c>
      <c r="AB21" s="179" t="str">
        <f t="shared" si="7"/>
        <v/>
      </c>
      <c r="AC21" s="177" t="s">
        <v>580</v>
      </c>
      <c r="AD21" s="180"/>
      <c r="AE21" s="178" t="s">
        <v>581</v>
      </c>
      <c r="AF21" s="453">
        <f t="shared" si="8"/>
        <v>0</v>
      </c>
      <c r="AH21" s="179" t="str">
        <f t="shared" si="9"/>
        <v/>
      </c>
      <c r="AI21" s="176" t="s">
        <v>578</v>
      </c>
      <c r="AJ21" s="179" t="str">
        <f t="shared" si="0"/>
        <v/>
      </c>
      <c r="AK21" s="177" t="s">
        <v>580</v>
      </c>
      <c r="AL21" s="180"/>
      <c r="AM21" s="178" t="s">
        <v>581</v>
      </c>
      <c r="AN21" s="453">
        <f t="shared" si="10"/>
        <v>0</v>
      </c>
      <c r="AP21" s="453">
        <f t="shared" si="11"/>
        <v>0</v>
      </c>
      <c r="AQ21" s="453">
        <f t="shared" si="12"/>
        <v>0</v>
      </c>
    </row>
    <row r="22" spans="2:44" ht="16.5" customHeight="1">
      <c r="B22" s="173"/>
      <c r="C22" s="174" t="s">
        <v>579</v>
      </c>
      <c r="D22" s="175"/>
      <c r="E22" s="176" t="s">
        <v>578</v>
      </c>
      <c r="F22" s="175"/>
      <c r="G22" s="177" t="s">
        <v>580</v>
      </c>
      <c r="H22" s="175"/>
      <c r="I22" s="178" t="s">
        <v>581</v>
      </c>
      <c r="J22" s="173"/>
      <c r="L22" s="453">
        <f t="shared" si="13"/>
        <v>0</v>
      </c>
      <c r="N22" s="179" t="str">
        <f t="shared" si="1"/>
        <v/>
      </c>
      <c r="O22" s="176" t="s">
        <v>578</v>
      </c>
      <c r="P22" s="179" t="str">
        <f t="shared" si="2"/>
        <v/>
      </c>
      <c r="R22" s="179" t="str">
        <f t="shared" si="3"/>
        <v/>
      </c>
      <c r="S22" s="176" t="s">
        <v>578</v>
      </c>
      <c r="T22" s="179" t="str">
        <f t="shared" si="4"/>
        <v/>
      </c>
      <c r="U22" s="177" t="s">
        <v>580</v>
      </c>
      <c r="V22" s="180"/>
      <c r="W22" s="178" t="s">
        <v>581</v>
      </c>
      <c r="X22" s="453">
        <f t="shared" si="5"/>
        <v>0</v>
      </c>
      <c r="Z22" s="179" t="str">
        <f t="shared" si="6"/>
        <v/>
      </c>
      <c r="AA22" s="176" t="s">
        <v>578</v>
      </c>
      <c r="AB22" s="179" t="str">
        <f t="shared" si="7"/>
        <v/>
      </c>
      <c r="AC22" s="177" t="s">
        <v>580</v>
      </c>
      <c r="AD22" s="180"/>
      <c r="AE22" s="178" t="s">
        <v>581</v>
      </c>
      <c r="AF22" s="453">
        <f t="shared" si="8"/>
        <v>0</v>
      </c>
      <c r="AH22" s="179" t="str">
        <f t="shared" si="9"/>
        <v/>
      </c>
      <c r="AI22" s="176" t="s">
        <v>578</v>
      </c>
      <c r="AJ22" s="179" t="str">
        <f t="shared" si="0"/>
        <v/>
      </c>
      <c r="AK22" s="177" t="s">
        <v>580</v>
      </c>
      <c r="AL22" s="180"/>
      <c r="AM22" s="178" t="s">
        <v>581</v>
      </c>
      <c r="AN22" s="453">
        <f t="shared" si="10"/>
        <v>0</v>
      </c>
      <c r="AP22" s="453">
        <f t="shared" si="11"/>
        <v>0</v>
      </c>
      <c r="AQ22" s="453">
        <f t="shared" si="12"/>
        <v>0</v>
      </c>
    </row>
    <row r="23" spans="2:44" ht="16.5" customHeight="1">
      <c r="B23" s="173"/>
      <c r="C23" s="174" t="s">
        <v>579</v>
      </c>
      <c r="D23" s="175"/>
      <c r="E23" s="176" t="s">
        <v>578</v>
      </c>
      <c r="F23" s="175"/>
      <c r="G23" s="177" t="s">
        <v>580</v>
      </c>
      <c r="H23" s="175"/>
      <c r="I23" s="178" t="s">
        <v>581</v>
      </c>
      <c r="J23" s="173"/>
      <c r="L23" s="453">
        <f t="shared" si="13"/>
        <v>0</v>
      </c>
      <c r="N23" s="179" t="str">
        <f t="shared" si="1"/>
        <v/>
      </c>
      <c r="O23" s="176" t="s">
        <v>578</v>
      </c>
      <c r="P23" s="179" t="str">
        <f t="shared" si="2"/>
        <v/>
      </c>
      <c r="R23" s="179" t="str">
        <f t="shared" si="3"/>
        <v/>
      </c>
      <c r="S23" s="176" t="s">
        <v>578</v>
      </c>
      <c r="T23" s="179" t="str">
        <f t="shared" si="4"/>
        <v/>
      </c>
      <c r="U23" s="177" t="s">
        <v>580</v>
      </c>
      <c r="V23" s="180"/>
      <c r="W23" s="178" t="s">
        <v>581</v>
      </c>
      <c r="X23" s="453">
        <f t="shared" si="5"/>
        <v>0</v>
      </c>
      <c r="Z23" s="179" t="str">
        <f t="shared" si="6"/>
        <v/>
      </c>
      <c r="AA23" s="176" t="s">
        <v>578</v>
      </c>
      <c r="AB23" s="179" t="str">
        <f t="shared" si="7"/>
        <v/>
      </c>
      <c r="AC23" s="177" t="s">
        <v>580</v>
      </c>
      <c r="AD23" s="180"/>
      <c r="AE23" s="178" t="s">
        <v>581</v>
      </c>
      <c r="AF23" s="453">
        <f t="shared" si="8"/>
        <v>0</v>
      </c>
      <c r="AH23" s="179" t="str">
        <f t="shared" si="9"/>
        <v/>
      </c>
      <c r="AI23" s="176" t="s">
        <v>578</v>
      </c>
      <c r="AJ23" s="179" t="str">
        <f t="shared" si="0"/>
        <v/>
      </c>
      <c r="AK23" s="177" t="s">
        <v>580</v>
      </c>
      <c r="AL23" s="180"/>
      <c r="AM23" s="178" t="s">
        <v>581</v>
      </c>
      <c r="AN23" s="453">
        <f t="shared" si="10"/>
        <v>0</v>
      </c>
      <c r="AP23" s="453">
        <f t="shared" si="11"/>
        <v>0</v>
      </c>
      <c r="AQ23" s="453">
        <f t="shared" si="12"/>
        <v>0</v>
      </c>
    </row>
    <row r="24" spans="2:44" ht="16.5" customHeight="1">
      <c r="B24" s="173"/>
      <c r="C24" s="174" t="s">
        <v>579</v>
      </c>
      <c r="D24" s="175"/>
      <c r="E24" s="176" t="s">
        <v>578</v>
      </c>
      <c r="F24" s="175"/>
      <c r="G24" s="177" t="s">
        <v>580</v>
      </c>
      <c r="H24" s="175"/>
      <c r="I24" s="178" t="s">
        <v>581</v>
      </c>
      <c r="J24" s="173"/>
      <c r="L24" s="453">
        <f t="shared" si="13"/>
        <v>0</v>
      </c>
      <c r="N24" s="179" t="str">
        <f t="shared" si="1"/>
        <v/>
      </c>
      <c r="O24" s="176" t="s">
        <v>578</v>
      </c>
      <c r="P24" s="179" t="str">
        <f t="shared" si="2"/>
        <v/>
      </c>
      <c r="R24" s="179" t="str">
        <f t="shared" si="3"/>
        <v/>
      </c>
      <c r="S24" s="176" t="s">
        <v>578</v>
      </c>
      <c r="T24" s="179" t="str">
        <f t="shared" si="4"/>
        <v/>
      </c>
      <c r="U24" s="177" t="s">
        <v>580</v>
      </c>
      <c r="V24" s="180"/>
      <c r="W24" s="178" t="s">
        <v>581</v>
      </c>
      <c r="X24" s="453">
        <f t="shared" si="5"/>
        <v>0</v>
      </c>
      <c r="Z24" s="179" t="str">
        <f t="shared" si="6"/>
        <v/>
      </c>
      <c r="AA24" s="176" t="s">
        <v>578</v>
      </c>
      <c r="AB24" s="179" t="str">
        <f t="shared" si="7"/>
        <v/>
      </c>
      <c r="AC24" s="177" t="s">
        <v>580</v>
      </c>
      <c r="AD24" s="180"/>
      <c r="AE24" s="178" t="s">
        <v>581</v>
      </c>
      <c r="AF24" s="453">
        <f t="shared" si="8"/>
        <v>0</v>
      </c>
      <c r="AH24" s="179" t="str">
        <f t="shared" si="9"/>
        <v/>
      </c>
      <c r="AI24" s="176" t="s">
        <v>578</v>
      </c>
      <c r="AJ24" s="179" t="str">
        <f t="shared" si="0"/>
        <v/>
      </c>
      <c r="AK24" s="177" t="s">
        <v>580</v>
      </c>
      <c r="AL24" s="180"/>
      <c r="AM24" s="178" t="s">
        <v>581</v>
      </c>
      <c r="AN24" s="453">
        <f t="shared" si="10"/>
        <v>0</v>
      </c>
      <c r="AP24" s="453">
        <f t="shared" si="11"/>
        <v>0</v>
      </c>
      <c r="AQ24" s="453">
        <f t="shared" si="12"/>
        <v>0</v>
      </c>
    </row>
    <row r="25" spans="2:44" ht="16.5" customHeight="1">
      <c r="B25" s="173"/>
      <c r="C25" s="174" t="s">
        <v>579</v>
      </c>
      <c r="D25" s="175"/>
      <c r="E25" s="176" t="s">
        <v>578</v>
      </c>
      <c r="F25" s="175"/>
      <c r="G25" s="177" t="s">
        <v>580</v>
      </c>
      <c r="H25" s="175"/>
      <c r="I25" s="178" t="s">
        <v>581</v>
      </c>
      <c r="J25" s="173"/>
      <c r="L25" s="453">
        <f t="shared" si="13"/>
        <v>0</v>
      </c>
      <c r="N25" s="179" t="str">
        <f t="shared" si="1"/>
        <v/>
      </c>
      <c r="O25" s="176" t="s">
        <v>578</v>
      </c>
      <c r="P25" s="179" t="str">
        <f t="shared" si="2"/>
        <v/>
      </c>
      <c r="R25" s="179" t="str">
        <f t="shared" si="3"/>
        <v/>
      </c>
      <c r="S25" s="176" t="s">
        <v>578</v>
      </c>
      <c r="T25" s="179" t="str">
        <f t="shared" si="4"/>
        <v/>
      </c>
      <c r="U25" s="177" t="s">
        <v>580</v>
      </c>
      <c r="V25" s="180"/>
      <c r="W25" s="178" t="s">
        <v>581</v>
      </c>
      <c r="X25" s="453">
        <f t="shared" si="5"/>
        <v>0</v>
      </c>
      <c r="Z25" s="179" t="str">
        <f t="shared" si="6"/>
        <v/>
      </c>
      <c r="AA25" s="176" t="s">
        <v>578</v>
      </c>
      <c r="AB25" s="179" t="str">
        <f t="shared" si="7"/>
        <v/>
      </c>
      <c r="AC25" s="177" t="s">
        <v>580</v>
      </c>
      <c r="AD25" s="180"/>
      <c r="AE25" s="178" t="s">
        <v>581</v>
      </c>
      <c r="AF25" s="453">
        <f t="shared" si="8"/>
        <v>0</v>
      </c>
      <c r="AH25" s="179" t="str">
        <f t="shared" si="9"/>
        <v/>
      </c>
      <c r="AI25" s="176" t="s">
        <v>578</v>
      </c>
      <c r="AJ25" s="179" t="str">
        <f t="shared" si="0"/>
        <v/>
      </c>
      <c r="AK25" s="177" t="s">
        <v>580</v>
      </c>
      <c r="AL25" s="180"/>
      <c r="AM25" s="178" t="s">
        <v>581</v>
      </c>
      <c r="AN25" s="453">
        <f t="shared" si="10"/>
        <v>0</v>
      </c>
      <c r="AP25" s="453">
        <f t="shared" si="11"/>
        <v>0</v>
      </c>
      <c r="AQ25" s="453">
        <f t="shared" si="12"/>
        <v>0</v>
      </c>
    </row>
    <row r="26" spans="2:44" ht="16.5" customHeight="1">
      <c r="B26" s="173"/>
      <c r="C26" s="174" t="s">
        <v>579</v>
      </c>
      <c r="D26" s="175"/>
      <c r="E26" s="176" t="s">
        <v>578</v>
      </c>
      <c r="F26" s="175"/>
      <c r="G26" s="177" t="s">
        <v>580</v>
      </c>
      <c r="H26" s="175"/>
      <c r="I26" s="178" t="s">
        <v>581</v>
      </c>
      <c r="J26" s="173"/>
      <c r="L26" s="453">
        <f t="shared" si="13"/>
        <v>0</v>
      </c>
      <c r="N26" s="179" t="str">
        <f t="shared" si="1"/>
        <v/>
      </c>
      <c r="O26" s="176" t="s">
        <v>578</v>
      </c>
      <c r="P26" s="179" t="str">
        <f t="shared" si="2"/>
        <v/>
      </c>
      <c r="R26" s="179" t="str">
        <f t="shared" si="3"/>
        <v/>
      </c>
      <c r="S26" s="176" t="s">
        <v>578</v>
      </c>
      <c r="T26" s="179" t="str">
        <f>IF(R26="","",IF(D26&lt;F26,IF(F26&lt;=P26,F26,P26),P26))</f>
        <v/>
      </c>
      <c r="U26" s="177" t="s">
        <v>580</v>
      </c>
      <c r="V26" s="180"/>
      <c r="W26" s="178" t="s">
        <v>581</v>
      </c>
      <c r="X26" s="453">
        <f t="shared" si="5"/>
        <v>0</v>
      </c>
      <c r="Z26" s="179" t="str">
        <f t="shared" si="6"/>
        <v/>
      </c>
      <c r="AA26" s="176" t="s">
        <v>578</v>
      </c>
      <c r="AB26" s="179" t="str">
        <f t="shared" si="7"/>
        <v/>
      </c>
      <c r="AC26" s="177" t="s">
        <v>580</v>
      </c>
      <c r="AD26" s="180"/>
      <c r="AE26" s="178" t="s">
        <v>581</v>
      </c>
      <c r="AF26" s="453">
        <f t="shared" si="8"/>
        <v>0</v>
      </c>
      <c r="AH26" s="179" t="str">
        <f t="shared" si="9"/>
        <v/>
      </c>
      <c r="AI26" s="176" t="s">
        <v>578</v>
      </c>
      <c r="AJ26" s="179" t="str">
        <f t="shared" si="0"/>
        <v/>
      </c>
      <c r="AK26" s="177" t="s">
        <v>580</v>
      </c>
      <c r="AL26" s="180"/>
      <c r="AM26" s="178" t="s">
        <v>581</v>
      </c>
      <c r="AN26" s="453">
        <f t="shared" si="10"/>
        <v>0</v>
      </c>
      <c r="AP26" s="453">
        <f t="shared" si="11"/>
        <v>0</v>
      </c>
      <c r="AQ26" s="453">
        <f t="shared" si="12"/>
        <v>0</v>
      </c>
    </row>
    <row r="27" spans="2:44" ht="16.5" customHeight="1">
      <c r="B27" s="173"/>
      <c r="C27" s="174" t="s">
        <v>579</v>
      </c>
      <c r="D27" s="175"/>
      <c r="E27" s="176" t="s">
        <v>578</v>
      </c>
      <c r="F27" s="175"/>
      <c r="G27" s="177" t="s">
        <v>580</v>
      </c>
      <c r="H27" s="175"/>
      <c r="I27" s="178" t="s">
        <v>581</v>
      </c>
      <c r="J27" s="173"/>
      <c r="L27" s="453">
        <f t="shared" si="13"/>
        <v>0</v>
      </c>
      <c r="N27" s="179" t="str">
        <f t="shared" si="1"/>
        <v/>
      </c>
      <c r="O27" s="176" t="s">
        <v>578</v>
      </c>
      <c r="P27" s="179" t="str">
        <f t="shared" si="2"/>
        <v/>
      </c>
      <c r="R27" s="179" t="str">
        <f t="shared" si="3"/>
        <v/>
      </c>
      <c r="S27" s="176" t="s">
        <v>578</v>
      </c>
      <c r="T27" s="179" t="str">
        <f t="shared" si="4"/>
        <v/>
      </c>
      <c r="U27" s="177" t="s">
        <v>580</v>
      </c>
      <c r="V27" s="180"/>
      <c r="W27" s="178" t="s">
        <v>581</v>
      </c>
      <c r="X27" s="453">
        <f t="shared" si="5"/>
        <v>0</v>
      </c>
      <c r="Z27" s="179" t="str">
        <f t="shared" si="6"/>
        <v/>
      </c>
      <c r="AA27" s="176" t="s">
        <v>578</v>
      </c>
      <c r="AB27" s="179" t="str">
        <f t="shared" si="7"/>
        <v/>
      </c>
      <c r="AC27" s="177" t="s">
        <v>580</v>
      </c>
      <c r="AD27" s="180"/>
      <c r="AE27" s="178" t="s">
        <v>581</v>
      </c>
      <c r="AF27" s="453">
        <f t="shared" si="8"/>
        <v>0</v>
      </c>
      <c r="AH27" s="179" t="str">
        <f t="shared" si="9"/>
        <v/>
      </c>
      <c r="AI27" s="176" t="s">
        <v>578</v>
      </c>
      <c r="AJ27" s="179" t="str">
        <f t="shared" si="0"/>
        <v/>
      </c>
      <c r="AK27" s="177" t="s">
        <v>580</v>
      </c>
      <c r="AL27" s="180"/>
      <c r="AM27" s="178" t="s">
        <v>581</v>
      </c>
      <c r="AN27" s="453">
        <f t="shared" si="10"/>
        <v>0</v>
      </c>
      <c r="AP27" s="453">
        <f t="shared" si="11"/>
        <v>0</v>
      </c>
      <c r="AQ27" s="453">
        <f t="shared" si="12"/>
        <v>0</v>
      </c>
    </row>
    <row r="28" spans="2:44" ht="16.5" customHeight="1">
      <c r="B28" s="173"/>
      <c r="C28" s="174" t="s">
        <v>579</v>
      </c>
      <c r="D28" s="175"/>
      <c r="E28" s="176" t="s">
        <v>578</v>
      </c>
      <c r="F28" s="175"/>
      <c r="G28" s="177" t="s">
        <v>580</v>
      </c>
      <c r="H28" s="175"/>
      <c r="I28" s="178" t="s">
        <v>581</v>
      </c>
      <c r="J28" s="173"/>
      <c r="L28" s="453">
        <f t="shared" si="13"/>
        <v>0</v>
      </c>
      <c r="N28" s="179" t="str">
        <f t="shared" si="1"/>
        <v/>
      </c>
      <c r="O28" s="176" t="s">
        <v>578</v>
      </c>
      <c r="P28" s="179" t="str">
        <f t="shared" si="2"/>
        <v/>
      </c>
      <c r="R28" s="179" t="str">
        <f t="shared" si="3"/>
        <v/>
      </c>
      <c r="S28" s="176" t="s">
        <v>578</v>
      </c>
      <c r="T28" s="179" t="str">
        <f t="shared" si="4"/>
        <v/>
      </c>
      <c r="U28" s="177" t="s">
        <v>580</v>
      </c>
      <c r="V28" s="180"/>
      <c r="W28" s="178" t="s">
        <v>581</v>
      </c>
      <c r="X28" s="453">
        <f t="shared" si="5"/>
        <v>0</v>
      </c>
      <c r="Z28" s="179" t="str">
        <f t="shared" si="6"/>
        <v/>
      </c>
      <c r="AA28" s="176" t="s">
        <v>578</v>
      </c>
      <c r="AB28" s="179" t="str">
        <f t="shared" si="7"/>
        <v/>
      </c>
      <c r="AC28" s="177" t="s">
        <v>580</v>
      </c>
      <c r="AD28" s="180"/>
      <c r="AE28" s="178" t="s">
        <v>581</v>
      </c>
      <c r="AF28" s="453">
        <f t="shared" si="8"/>
        <v>0</v>
      </c>
      <c r="AH28" s="179" t="str">
        <f t="shared" si="9"/>
        <v/>
      </c>
      <c r="AI28" s="176" t="s">
        <v>578</v>
      </c>
      <c r="AJ28" s="179" t="str">
        <f t="shared" si="0"/>
        <v/>
      </c>
      <c r="AK28" s="177" t="s">
        <v>580</v>
      </c>
      <c r="AL28" s="180"/>
      <c r="AM28" s="178" t="s">
        <v>581</v>
      </c>
      <c r="AN28" s="453">
        <f t="shared" si="10"/>
        <v>0</v>
      </c>
      <c r="AP28" s="453">
        <f t="shared" si="11"/>
        <v>0</v>
      </c>
      <c r="AQ28" s="453">
        <f t="shared" si="12"/>
        <v>0</v>
      </c>
    </row>
    <row r="29" spans="2:44" ht="16.5" customHeight="1">
      <c r="B29" s="173"/>
      <c r="C29" s="174" t="s">
        <v>579</v>
      </c>
      <c r="D29" s="175"/>
      <c r="E29" s="176" t="s">
        <v>578</v>
      </c>
      <c r="F29" s="175"/>
      <c r="G29" s="177" t="s">
        <v>580</v>
      </c>
      <c r="H29" s="175"/>
      <c r="I29" s="178" t="s">
        <v>581</v>
      </c>
      <c r="J29" s="173"/>
      <c r="L29" s="453">
        <f t="shared" si="13"/>
        <v>0</v>
      </c>
      <c r="N29" s="179" t="str">
        <f t="shared" si="1"/>
        <v/>
      </c>
      <c r="O29" s="176" t="s">
        <v>578</v>
      </c>
      <c r="P29" s="179" t="str">
        <f t="shared" si="2"/>
        <v/>
      </c>
      <c r="R29" s="179" t="str">
        <f t="shared" si="3"/>
        <v/>
      </c>
      <c r="S29" s="176" t="s">
        <v>578</v>
      </c>
      <c r="T29" s="179" t="str">
        <f t="shared" si="4"/>
        <v/>
      </c>
      <c r="U29" s="177" t="s">
        <v>580</v>
      </c>
      <c r="V29" s="180"/>
      <c r="W29" s="178" t="s">
        <v>581</v>
      </c>
      <c r="X29" s="453">
        <f>IF(R29="",0,(T29-R29-V29)*24)</f>
        <v>0</v>
      </c>
      <c r="Z29" s="179" t="str">
        <f t="shared" si="6"/>
        <v/>
      </c>
      <c r="AA29" s="176" t="s">
        <v>578</v>
      </c>
      <c r="AB29" s="179" t="str">
        <f t="shared" si="7"/>
        <v/>
      </c>
      <c r="AC29" s="177" t="s">
        <v>580</v>
      </c>
      <c r="AD29" s="180"/>
      <c r="AE29" s="178" t="s">
        <v>581</v>
      </c>
      <c r="AF29" s="453">
        <f t="shared" si="8"/>
        <v>0</v>
      </c>
      <c r="AH29" s="179" t="str">
        <f t="shared" si="9"/>
        <v/>
      </c>
      <c r="AI29" s="176" t="s">
        <v>578</v>
      </c>
      <c r="AJ29" s="179" t="str">
        <f t="shared" si="0"/>
        <v/>
      </c>
      <c r="AK29" s="177" t="s">
        <v>580</v>
      </c>
      <c r="AL29" s="180"/>
      <c r="AM29" s="178" t="s">
        <v>581</v>
      </c>
      <c r="AN29" s="453">
        <f t="shared" si="10"/>
        <v>0</v>
      </c>
      <c r="AP29" s="453">
        <f t="shared" si="11"/>
        <v>0</v>
      </c>
      <c r="AQ29" s="453">
        <f t="shared" si="12"/>
        <v>0</v>
      </c>
    </row>
    <row r="30" spans="2:44" ht="16.5" customHeight="1">
      <c r="B30" s="173"/>
      <c r="C30" s="174" t="s">
        <v>579</v>
      </c>
      <c r="D30" s="175"/>
      <c r="E30" s="176" t="s">
        <v>578</v>
      </c>
      <c r="F30" s="175"/>
      <c r="G30" s="177" t="s">
        <v>580</v>
      </c>
      <c r="H30" s="175"/>
      <c r="I30" s="178" t="s">
        <v>581</v>
      </c>
      <c r="J30" s="173"/>
      <c r="L30" s="453">
        <f t="shared" si="13"/>
        <v>0</v>
      </c>
      <c r="N30" s="179" t="str">
        <f t="shared" si="1"/>
        <v/>
      </c>
      <c r="O30" s="176" t="s">
        <v>578</v>
      </c>
      <c r="P30" s="179" t="str">
        <f t="shared" si="2"/>
        <v/>
      </c>
      <c r="R30" s="179" t="str">
        <f t="shared" si="3"/>
        <v/>
      </c>
      <c r="S30" s="176" t="s">
        <v>578</v>
      </c>
      <c r="T30" s="179" t="str">
        <f t="shared" si="4"/>
        <v/>
      </c>
      <c r="U30" s="177" t="s">
        <v>580</v>
      </c>
      <c r="V30" s="180"/>
      <c r="W30" s="178" t="s">
        <v>581</v>
      </c>
      <c r="X30" s="453">
        <f t="shared" si="5"/>
        <v>0</v>
      </c>
      <c r="Z30" s="179" t="str">
        <f t="shared" si="6"/>
        <v/>
      </c>
      <c r="AA30" s="176" t="s">
        <v>578</v>
      </c>
      <c r="AB30" s="179" t="str">
        <f t="shared" si="7"/>
        <v/>
      </c>
      <c r="AC30" s="177" t="s">
        <v>580</v>
      </c>
      <c r="AD30" s="180"/>
      <c r="AE30" s="178" t="s">
        <v>581</v>
      </c>
      <c r="AF30" s="453">
        <f t="shared" si="8"/>
        <v>0</v>
      </c>
      <c r="AH30" s="179" t="str">
        <f t="shared" si="9"/>
        <v/>
      </c>
      <c r="AI30" s="176" t="s">
        <v>578</v>
      </c>
      <c r="AJ30" s="179" t="str">
        <f t="shared" si="0"/>
        <v/>
      </c>
      <c r="AK30" s="177" t="s">
        <v>580</v>
      </c>
      <c r="AL30" s="180"/>
      <c r="AM30" s="178" t="s">
        <v>581</v>
      </c>
      <c r="AN30" s="453">
        <f t="shared" si="10"/>
        <v>0</v>
      </c>
      <c r="AP30" s="453">
        <f t="shared" si="11"/>
        <v>0</v>
      </c>
      <c r="AQ30" s="453">
        <f t="shared" si="12"/>
        <v>0</v>
      </c>
    </row>
    <row r="31" spans="2:44" ht="16.5" customHeight="1">
      <c r="B31" s="173"/>
      <c r="C31" s="174" t="s">
        <v>579</v>
      </c>
      <c r="D31" s="175"/>
      <c r="E31" s="176" t="s">
        <v>578</v>
      </c>
      <c r="F31" s="175"/>
      <c r="G31" s="177" t="s">
        <v>580</v>
      </c>
      <c r="H31" s="175"/>
      <c r="I31" s="178" t="s">
        <v>581</v>
      </c>
      <c r="J31" s="173"/>
      <c r="L31" s="453">
        <f t="shared" si="13"/>
        <v>0</v>
      </c>
      <c r="N31" s="179" t="str">
        <f t="shared" si="1"/>
        <v/>
      </c>
      <c r="O31" s="176" t="s">
        <v>578</v>
      </c>
      <c r="P31" s="179" t="str">
        <f t="shared" si="2"/>
        <v/>
      </c>
      <c r="R31" s="179" t="str">
        <f t="shared" si="3"/>
        <v/>
      </c>
      <c r="S31" s="176" t="s">
        <v>578</v>
      </c>
      <c r="T31" s="179" t="str">
        <f t="shared" si="4"/>
        <v/>
      </c>
      <c r="U31" s="177" t="s">
        <v>580</v>
      </c>
      <c r="V31" s="180"/>
      <c r="W31" s="178" t="s">
        <v>581</v>
      </c>
      <c r="X31" s="453">
        <f t="shared" si="5"/>
        <v>0</v>
      </c>
      <c r="Z31" s="179" t="str">
        <f>IF(OR(D31="",AND(D31&lt;F31,N31&lt;=D31,D31&lt;=P31,N31&lt;=F31,F31&lt;=P31),J31="宿直"),"",IF(D31&lt;F31,IF(AND(D31&lt;P31,P31&lt;F31),P31,D31),IF(D31&lt;P31,P31,D31)))</f>
        <v/>
      </c>
      <c r="AA31" s="176" t="s">
        <v>578</v>
      </c>
      <c r="AB31" s="179" t="str">
        <f t="shared" si="7"/>
        <v/>
      </c>
      <c r="AC31" s="177" t="s">
        <v>580</v>
      </c>
      <c r="AD31" s="180"/>
      <c r="AE31" s="178" t="s">
        <v>581</v>
      </c>
      <c r="AF31" s="453">
        <f t="shared" si="8"/>
        <v>0</v>
      </c>
      <c r="AH31" s="179" t="str">
        <f t="shared" si="9"/>
        <v/>
      </c>
      <c r="AI31" s="176" t="s">
        <v>578</v>
      </c>
      <c r="AJ31" s="179" t="str">
        <f t="shared" si="0"/>
        <v/>
      </c>
      <c r="AK31" s="177" t="s">
        <v>580</v>
      </c>
      <c r="AL31" s="180"/>
      <c r="AM31" s="178" t="s">
        <v>581</v>
      </c>
      <c r="AN31" s="453">
        <f t="shared" si="10"/>
        <v>0</v>
      </c>
      <c r="AP31" s="453">
        <f t="shared" si="11"/>
        <v>0</v>
      </c>
      <c r="AQ31" s="453">
        <f t="shared" si="12"/>
        <v>0</v>
      </c>
    </row>
    <row r="32" spans="2:44" ht="16.5" customHeight="1">
      <c r="B32" s="173"/>
      <c r="C32" s="174" t="s">
        <v>579</v>
      </c>
      <c r="D32" s="175"/>
      <c r="E32" s="176" t="s">
        <v>578</v>
      </c>
      <c r="F32" s="175"/>
      <c r="G32" s="177" t="s">
        <v>580</v>
      </c>
      <c r="H32" s="175"/>
      <c r="I32" s="178" t="s">
        <v>581</v>
      </c>
      <c r="J32" s="173"/>
      <c r="L32" s="453">
        <f t="shared" si="13"/>
        <v>0</v>
      </c>
      <c r="N32" s="179" t="str">
        <f t="shared" si="1"/>
        <v/>
      </c>
      <c r="O32" s="176" t="s">
        <v>578</v>
      </c>
      <c r="P32" s="179" t="str">
        <f t="shared" si="2"/>
        <v/>
      </c>
      <c r="R32" s="179" t="str">
        <f t="shared" si="3"/>
        <v/>
      </c>
      <c r="S32" s="176" t="s">
        <v>578</v>
      </c>
      <c r="T32" s="179" t="str">
        <f t="shared" si="4"/>
        <v/>
      </c>
      <c r="U32" s="177" t="s">
        <v>580</v>
      </c>
      <c r="V32" s="180"/>
      <c r="W32" s="178" t="s">
        <v>581</v>
      </c>
      <c r="X32" s="453">
        <f t="shared" si="5"/>
        <v>0</v>
      </c>
      <c r="Z32" s="179" t="str">
        <f t="shared" si="6"/>
        <v/>
      </c>
      <c r="AA32" s="176" t="s">
        <v>578</v>
      </c>
      <c r="AB32" s="179" t="str">
        <f t="shared" si="7"/>
        <v/>
      </c>
      <c r="AC32" s="177" t="s">
        <v>580</v>
      </c>
      <c r="AD32" s="180"/>
      <c r="AE32" s="178" t="s">
        <v>581</v>
      </c>
      <c r="AF32" s="453">
        <f t="shared" si="8"/>
        <v>0</v>
      </c>
      <c r="AH32" s="179" t="str">
        <f t="shared" si="9"/>
        <v/>
      </c>
      <c r="AI32" s="176" t="s">
        <v>578</v>
      </c>
      <c r="AJ32" s="179" t="str">
        <f t="shared" si="0"/>
        <v/>
      </c>
      <c r="AK32" s="177" t="s">
        <v>580</v>
      </c>
      <c r="AL32" s="180"/>
      <c r="AM32" s="178" t="s">
        <v>581</v>
      </c>
      <c r="AN32" s="453">
        <f t="shared" si="10"/>
        <v>0</v>
      </c>
      <c r="AP32" s="453">
        <f t="shared" si="11"/>
        <v>0</v>
      </c>
      <c r="AQ32" s="453">
        <f t="shared" si="12"/>
        <v>0</v>
      </c>
    </row>
    <row r="33" spans="2:43" ht="16.5" customHeight="1">
      <c r="B33" s="173"/>
      <c r="C33" s="174" t="s">
        <v>579</v>
      </c>
      <c r="D33" s="175"/>
      <c r="E33" s="176" t="s">
        <v>578</v>
      </c>
      <c r="F33" s="175"/>
      <c r="G33" s="177" t="s">
        <v>580</v>
      </c>
      <c r="H33" s="175"/>
      <c r="I33" s="178" t="s">
        <v>581</v>
      </c>
      <c r="J33" s="173"/>
      <c r="L33" s="453">
        <f t="shared" si="13"/>
        <v>0</v>
      </c>
      <c r="N33" s="179" t="str">
        <f t="shared" si="1"/>
        <v/>
      </c>
      <c r="O33" s="176" t="s">
        <v>578</v>
      </c>
      <c r="P33" s="179" t="str">
        <f t="shared" si="2"/>
        <v/>
      </c>
      <c r="R33" s="179" t="str">
        <f t="shared" si="3"/>
        <v/>
      </c>
      <c r="S33" s="176" t="s">
        <v>578</v>
      </c>
      <c r="T33" s="179" t="str">
        <f t="shared" si="4"/>
        <v/>
      </c>
      <c r="U33" s="177" t="s">
        <v>580</v>
      </c>
      <c r="V33" s="180"/>
      <c r="W33" s="178" t="s">
        <v>581</v>
      </c>
      <c r="X33" s="453">
        <f t="shared" si="5"/>
        <v>0</v>
      </c>
      <c r="Z33" s="179" t="str">
        <f t="shared" si="6"/>
        <v/>
      </c>
      <c r="AA33" s="176" t="s">
        <v>578</v>
      </c>
      <c r="AB33" s="179" t="str">
        <f t="shared" si="7"/>
        <v/>
      </c>
      <c r="AC33" s="177" t="s">
        <v>580</v>
      </c>
      <c r="AD33" s="180"/>
      <c r="AE33" s="178" t="s">
        <v>581</v>
      </c>
      <c r="AF33" s="453">
        <f t="shared" si="8"/>
        <v>0</v>
      </c>
      <c r="AH33" s="179" t="str">
        <f t="shared" si="9"/>
        <v/>
      </c>
      <c r="AI33" s="176" t="s">
        <v>578</v>
      </c>
      <c r="AJ33" s="179" t="str">
        <f t="shared" si="0"/>
        <v/>
      </c>
      <c r="AK33" s="177" t="s">
        <v>580</v>
      </c>
      <c r="AL33" s="180"/>
      <c r="AM33" s="178" t="s">
        <v>581</v>
      </c>
      <c r="AN33" s="453">
        <f t="shared" si="10"/>
        <v>0</v>
      </c>
      <c r="AP33" s="453">
        <f t="shared" si="11"/>
        <v>0</v>
      </c>
      <c r="AQ33" s="453">
        <f t="shared" si="12"/>
        <v>0</v>
      </c>
    </row>
    <row r="34" spans="2:43" ht="16.5" customHeight="1">
      <c r="B34" s="173"/>
      <c r="C34" s="174" t="s">
        <v>579</v>
      </c>
      <c r="D34" s="175"/>
      <c r="E34" s="176" t="s">
        <v>578</v>
      </c>
      <c r="F34" s="175"/>
      <c r="G34" s="177" t="s">
        <v>580</v>
      </c>
      <c r="H34" s="175"/>
      <c r="I34" s="178" t="s">
        <v>581</v>
      </c>
      <c r="J34" s="173"/>
      <c r="L34" s="453">
        <f t="shared" si="13"/>
        <v>0</v>
      </c>
      <c r="N34" s="179" t="str">
        <f t="shared" si="1"/>
        <v/>
      </c>
      <c r="O34" s="176" t="s">
        <v>578</v>
      </c>
      <c r="P34" s="179" t="str">
        <f t="shared" si="2"/>
        <v/>
      </c>
      <c r="R34" s="179" t="str">
        <f t="shared" si="3"/>
        <v/>
      </c>
      <c r="S34" s="176" t="s">
        <v>578</v>
      </c>
      <c r="T34" s="179" t="str">
        <f t="shared" si="4"/>
        <v/>
      </c>
      <c r="U34" s="177" t="s">
        <v>580</v>
      </c>
      <c r="V34" s="180"/>
      <c r="W34" s="178" t="s">
        <v>581</v>
      </c>
      <c r="X34" s="453">
        <f t="shared" si="5"/>
        <v>0</v>
      </c>
      <c r="Z34" s="179" t="str">
        <f t="shared" si="6"/>
        <v/>
      </c>
      <c r="AA34" s="176" t="s">
        <v>578</v>
      </c>
      <c r="AB34" s="179" t="str">
        <f t="shared" si="7"/>
        <v/>
      </c>
      <c r="AC34" s="177" t="s">
        <v>580</v>
      </c>
      <c r="AD34" s="180"/>
      <c r="AE34" s="178" t="s">
        <v>581</v>
      </c>
      <c r="AF34" s="453">
        <f t="shared" si="8"/>
        <v>0</v>
      </c>
      <c r="AH34" s="179" t="str">
        <f t="shared" si="9"/>
        <v/>
      </c>
      <c r="AI34" s="176" t="s">
        <v>578</v>
      </c>
      <c r="AJ34" s="179" t="str">
        <f t="shared" si="0"/>
        <v/>
      </c>
      <c r="AK34" s="177" t="s">
        <v>580</v>
      </c>
      <c r="AL34" s="180"/>
      <c r="AM34" s="178" t="s">
        <v>581</v>
      </c>
      <c r="AN34" s="453">
        <f t="shared" si="10"/>
        <v>0</v>
      </c>
      <c r="AP34" s="453">
        <f t="shared" si="11"/>
        <v>0</v>
      </c>
      <c r="AQ34" s="453">
        <f t="shared" si="12"/>
        <v>0</v>
      </c>
    </row>
    <row r="35" spans="2:43" ht="16.5" customHeight="1">
      <c r="B35" s="173"/>
      <c r="C35" s="174" t="s">
        <v>579</v>
      </c>
      <c r="D35" s="175"/>
      <c r="E35" s="176" t="s">
        <v>578</v>
      </c>
      <c r="F35" s="175"/>
      <c r="G35" s="177" t="s">
        <v>580</v>
      </c>
      <c r="H35" s="175"/>
      <c r="I35" s="178" t="s">
        <v>581</v>
      </c>
      <c r="J35" s="173"/>
      <c r="L35" s="453">
        <f t="shared" si="13"/>
        <v>0</v>
      </c>
      <c r="N35" s="179" t="str">
        <f t="shared" si="1"/>
        <v/>
      </c>
      <c r="O35" s="176" t="s">
        <v>578</v>
      </c>
      <c r="P35" s="179" t="str">
        <f t="shared" si="2"/>
        <v/>
      </c>
      <c r="R35" s="179" t="str">
        <f t="shared" si="3"/>
        <v/>
      </c>
      <c r="S35" s="176" t="s">
        <v>578</v>
      </c>
      <c r="T35" s="179" t="str">
        <f t="shared" si="4"/>
        <v/>
      </c>
      <c r="U35" s="177" t="s">
        <v>580</v>
      </c>
      <c r="V35" s="180"/>
      <c r="W35" s="178" t="s">
        <v>581</v>
      </c>
      <c r="X35" s="453">
        <f t="shared" si="5"/>
        <v>0</v>
      </c>
      <c r="Z35" s="179" t="str">
        <f t="shared" si="6"/>
        <v/>
      </c>
      <c r="AA35" s="176" t="s">
        <v>578</v>
      </c>
      <c r="AB35" s="179" t="str">
        <f t="shared" si="7"/>
        <v/>
      </c>
      <c r="AC35" s="177" t="s">
        <v>580</v>
      </c>
      <c r="AD35" s="180"/>
      <c r="AE35" s="178" t="s">
        <v>581</v>
      </c>
      <c r="AF35" s="453">
        <f t="shared" si="8"/>
        <v>0</v>
      </c>
      <c r="AH35" s="179" t="str">
        <f t="shared" si="9"/>
        <v/>
      </c>
      <c r="AI35" s="176" t="s">
        <v>578</v>
      </c>
      <c r="AJ35" s="179" t="str">
        <f t="shared" si="0"/>
        <v/>
      </c>
      <c r="AK35" s="177" t="s">
        <v>580</v>
      </c>
      <c r="AL35" s="180"/>
      <c r="AM35" s="178" t="s">
        <v>581</v>
      </c>
      <c r="AN35" s="453">
        <f t="shared" si="10"/>
        <v>0</v>
      </c>
      <c r="AP35" s="453">
        <f t="shared" si="11"/>
        <v>0</v>
      </c>
      <c r="AQ35" s="453">
        <f t="shared" si="12"/>
        <v>0</v>
      </c>
    </row>
    <row r="36" spans="2:43" ht="16.5" customHeight="1">
      <c r="B36" s="173"/>
      <c r="C36" s="174" t="s">
        <v>579</v>
      </c>
      <c r="D36" s="175"/>
      <c r="E36" s="176" t="s">
        <v>578</v>
      </c>
      <c r="F36" s="175"/>
      <c r="G36" s="177" t="s">
        <v>580</v>
      </c>
      <c r="H36" s="175"/>
      <c r="I36" s="178" t="s">
        <v>581</v>
      </c>
      <c r="J36" s="173"/>
      <c r="L36" s="453">
        <f t="shared" si="13"/>
        <v>0</v>
      </c>
      <c r="N36" s="179" t="str">
        <f t="shared" si="1"/>
        <v/>
      </c>
      <c r="O36" s="176" t="s">
        <v>578</v>
      </c>
      <c r="P36" s="179" t="str">
        <f t="shared" si="2"/>
        <v/>
      </c>
      <c r="R36" s="179" t="str">
        <f t="shared" si="3"/>
        <v/>
      </c>
      <c r="S36" s="176" t="s">
        <v>578</v>
      </c>
      <c r="T36" s="179" t="str">
        <f t="shared" si="4"/>
        <v/>
      </c>
      <c r="U36" s="177" t="s">
        <v>580</v>
      </c>
      <c r="V36" s="180"/>
      <c r="W36" s="178" t="s">
        <v>581</v>
      </c>
      <c r="X36" s="453">
        <f t="shared" si="5"/>
        <v>0</v>
      </c>
      <c r="Z36" s="179" t="str">
        <f t="shared" si="6"/>
        <v/>
      </c>
      <c r="AA36" s="176" t="s">
        <v>578</v>
      </c>
      <c r="AB36" s="179" t="str">
        <f t="shared" si="7"/>
        <v/>
      </c>
      <c r="AC36" s="177" t="s">
        <v>580</v>
      </c>
      <c r="AD36" s="180"/>
      <c r="AE36" s="178" t="s">
        <v>581</v>
      </c>
      <c r="AF36" s="453">
        <f t="shared" si="8"/>
        <v>0</v>
      </c>
      <c r="AH36" s="179" t="str">
        <f t="shared" si="9"/>
        <v/>
      </c>
      <c r="AI36" s="176" t="s">
        <v>578</v>
      </c>
      <c r="AJ36" s="179" t="str">
        <f t="shared" si="0"/>
        <v/>
      </c>
      <c r="AK36" s="177" t="s">
        <v>580</v>
      </c>
      <c r="AL36" s="180"/>
      <c r="AM36" s="178" t="s">
        <v>581</v>
      </c>
      <c r="AN36" s="453">
        <f t="shared" si="10"/>
        <v>0</v>
      </c>
      <c r="AP36" s="453">
        <f t="shared" si="11"/>
        <v>0</v>
      </c>
      <c r="AQ36" s="453">
        <f t="shared" si="12"/>
        <v>0</v>
      </c>
    </row>
    <row r="37" spans="2:43" ht="16.5" customHeight="1">
      <c r="B37" s="173"/>
      <c r="C37" s="174" t="s">
        <v>579</v>
      </c>
      <c r="D37" s="175"/>
      <c r="E37" s="176" t="s">
        <v>578</v>
      </c>
      <c r="F37" s="175"/>
      <c r="G37" s="177" t="s">
        <v>580</v>
      </c>
      <c r="H37" s="175"/>
      <c r="I37" s="178" t="s">
        <v>581</v>
      </c>
      <c r="J37" s="173"/>
      <c r="L37" s="453">
        <f t="shared" si="13"/>
        <v>0</v>
      </c>
      <c r="N37" s="179" t="str">
        <f t="shared" si="1"/>
        <v/>
      </c>
      <c r="O37" s="176" t="s">
        <v>578</v>
      </c>
      <c r="P37" s="179" t="str">
        <f t="shared" si="2"/>
        <v/>
      </c>
      <c r="R37" s="179" t="str">
        <f t="shared" si="3"/>
        <v/>
      </c>
      <c r="S37" s="176" t="s">
        <v>578</v>
      </c>
      <c r="T37" s="179" t="str">
        <f t="shared" si="4"/>
        <v/>
      </c>
      <c r="U37" s="177" t="s">
        <v>580</v>
      </c>
      <c r="V37" s="180"/>
      <c r="W37" s="178" t="s">
        <v>581</v>
      </c>
      <c r="X37" s="453">
        <f t="shared" si="5"/>
        <v>0</v>
      </c>
      <c r="Z37" s="179" t="str">
        <f t="shared" si="6"/>
        <v/>
      </c>
      <c r="AA37" s="176" t="s">
        <v>578</v>
      </c>
      <c r="AB37" s="179" t="str">
        <f t="shared" si="7"/>
        <v/>
      </c>
      <c r="AC37" s="177" t="s">
        <v>580</v>
      </c>
      <c r="AD37" s="180"/>
      <c r="AE37" s="178" t="s">
        <v>581</v>
      </c>
      <c r="AF37" s="453">
        <f t="shared" si="8"/>
        <v>0</v>
      </c>
      <c r="AH37" s="179" t="str">
        <f t="shared" si="9"/>
        <v/>
      </c>
      <c r="AI37" s="176" t="s">
        <v>578</v>
      </c>
      <c r="AJ37" s="179" t="str">
        <f t="shared" si="0"/>
        <v/>
      </c>
      <c r="AK37" s="177" t="s">
        <v>580</v>
      </c>
      <c r="AL37" s="180"/>
      <c r="AM37" s="178" t="s">
        <v>581</v>
      </c>
      <c r="AN37" s="453">
        <f t="shared" si="10"/>
        <v>0</v>
      </c>
      <c r="AP37" s="453">
        <f t="shared" si="11"/>
        <v>0</v>
      </c>
      <c r="AQ37" s="453">
        <f t="shared" si="12"/>
        <v>0</v>
      </c>
    </row>
    <row r="38" spans="2:43" s="186" customFormat="1" ht="16.5" customHeight="1">
      <c r="B38" s="173"/>
      <c r="C38" s="182" t="s">
        <v>579</v>
      </c>
      <c r="D38" s="175"/>
      <c r="E38" s="183" t="s">
        <v>578</v>
      </c>
      <c r="F38" s="175"/>
      <c r="G38" s="184" t="s">
        <v>580</v>
      </c>
      <c r="H38" s="175"/>
      <c r="I38" s="185" t="s">
        <v>581</v>
      </c>
      <c r="J38" s="173"/>
      <c r="L38" s="453">
        <f t="shared" si="13"/>
        <v>0</v>
      </c>
      <c r="N38" s="179" t="str">
        <f t="shared" si="1"/>
        <v/>
      </c>
      <c r="O38" s="183" t="s">
        <v>578</v>
      </c>
      <c r="P38" s="179" t="str">
        <f t="shared" si="2"/>
        <v/>
      </c>
      <c r="R38" s="179" t="str">
        <f t="shared" si="3"/>
        <v/>
      </c>
      <c r="S38" s="183" t="s">
        <v>578</v>
      </c>
      <c r="T38" s="179" t="str">
        <f t="shared" si="4"/>
        <v/>
      </c>
      <c r="U38" s="184" t="s">
        <v>580</v>
      </c>
      <c r="V38" s="180"/>
      <c r="W38" s="185" t="s">
        <v>581</v>
      </c>
      <c r="X38" s="453">
        <f t="shared" si="5"/>
        <v>0</v>
      </c>
      <c r="Z38" s="179" t="str">
        <f t="shared" si="6"/>
        <v/>
      </c>
      <c r="AA38" s="183" t="s">
        <v>578</v>
      </c>
      <c r="AB38" s="179" t="str">
        <f t="shared" si="7"/>
        <v/>
      </c>
      <c r="AC38" s="184" t="s">
        <v>580</v>
      </c>
      <c r="AD38" s="180"/>
      <c r="AE38" s="185" t="s">
        <v>581</v>
      </c>
      <c r="AF38" s="453">
        <f t="shared" si="8"/>
        <v>0</v>
      </c>
      <c r="AH38" s="179" t="str">
        <f t="shared" si="9"/>
        <v/>
      </c>
      <c r="AI38" s="183" t="s">
        <v>578</v>
      </c>
      <c r="AJ38" s="179" t="str">
        <f t="shared" si="0"/>
        <v/>
      </c>
      <c r="AK38" s="184" t="s">
        <v>580</v>
      </c>
      <c r="AL38" s="180"/>
      <c r="AM38" s="185" t="s">
        <v>581</v>
      </c>
      <c r="AN38" s="453">
        <f t="shared" si="10"/>
        <v>0</v>
      </c>
      <c r="AP38" s="453">
        <f t="shared" si="11"/>
        <v>0</v>
      </c>
      <c r="AQ38" s="453">
        <f t="shared" si="12"/>
        <v>0</v>
      </c>
    </row>
    <row r="39" spans="2:43" s="186" customFormat="1" ht="16.5" customHeight="1">
      <c r="B39" s="173"/>
      <c r="C39" s="182" t="s">
        <v>579</v>
      </c>
      <c r="D39" s="175"/>
      <c r="E39" s="183" t="s">
        <v>578</v>
      </c>
      <c r="F39" s="175"/>
      <c r="G39" s="184" t="s">
        <v>580</v>
      </c>
      <c r="H39" s="175"/>
      <c r="I39" s="185" t="s">
        <v>581</v>
      </c>
      <c r="J39" s="173"/>
      <c r="L39" s="453">
        <f t="shared" si="13"/>
        <v>0</v>
      </c>
      <c r="N39" s="179" t="str">
        <f t="shared" si="1"/>
        <v/>
      </c>
      <c r="O39" s="183" t="s">
        <v>578</v>
      </c>
      <c r="P39" s="179" t="str">
        <f t="shared" si="2"/>
        <v/>
      </c>
      <c r="R39" s="179" t="str">
        <f t="shared" si="3"/>
        <v/>
      </c>
      <c r="S39" s="183" t="s">
        <v>578</v>
      </c>
      <c r="T39" s="179" t="str">
        <f t="shared" si="4"/>
        <v/>
      </c>
      <c r="U39" s="184" t="s">
        <v>580</v>
      </c>
      <c r="V39" s="180"/>
      <c r="W39" s="185" t="s">
        <v>581</v>
      </c>
      <c r="X39" s="453">
        <f t="shared" si="5"/>
        <v>0</v>
      </c>
      <c r="Z39" s="179" t="str">
        <f t="shared" si="6"/>
        <v/>
      </c>
      <c r="AA39" s="183" t="s">
        <v>578</v>
      </c>
      <c r="AB39" s="179" t="str">
        <f t="shared" si="7"/>
        <v/>
      </c>
      <c r="AC39" s="184" t="s">
        <v>580</v>
      </c>
      <c r="AD39" s="180"/>
      <c r="AE39" s="185" t="s">
        <v>581</v>
      </c>
      <c r="AF39" s="453">
        <f t="shared" si="8"/>
        <v>0</v>
      </c>
      <c r="AH39" s="179" t="str">
        <f t="shared" si="9"/>
        <v/>
      </c>
      <c r="AI39" s="183" t="s">
        <v>578</v>
      </c>
      <c r="AJ39" s="179" t="str">
        <f t="shared" si="0"/>
        <v/>
      </c>
      <c r="AK39" s="184" t="s">
        <v>580</v>
      </c>
      <c r="AL39" s="180"/>
      <c r="AM39" s="185" t="s">
        <v>581</v>
      </c>
      <c r="AN39" s="453">
        <f t="shared" si="10"/>
        <v>0</v>
      </c>
      <c r="AP39" s="453">
        <f t="shared" si="11"/>
        <v>0</v>
      </c>
      <c r="AQ39" s="453">
        <f t="shared" si="12"/>
        <v>0</v>
      </c>
    </row>
    <row r="40" spans="2:43" s="186" customFormat="1" ht="16.5" customHeight="1">
      <c r="B40" s="173"/>
      <c r="C40" s="182" t="s">
        <v>579</v>
      </c>
      <c r="D40" s="175"/>
      <c r="E40" s="183" t="s">
        <v>578</v>
      </c>
      <c r="F40" s="175"/>
      <c r="G40" s="184" t="s">
        <v>580</v>
      </c>
      <c r="H40" s="175"/>
      <c r="I40" s="185" t="s">
        <v>581</v>
      </c>
      <c r="J40" s="173"/>
      <c r="L40" s="453">
        <f t="shared" si="13"/>
        <v>0</v>
      </c>
      <c r="N40" s="179" t="str">
        <f t="shared" si="1"/>
        <v/>
      </c>
      <c r="O40" s="183" t="s">
        <v>578</v>
      </c>
      <c r="P40" s="179" t="str">
        <f t="shared" si="2"/>
        <v/>
      </c>
      <c r="R40" s="179" t="str">
        <f t="shared" si="3"/>
        <v/>
      </c>
      <c r="S40" s="183" t="s">
        <v>578</v>
      </c>
      <c r="T40" s="179" t="str">
        <f t="shared" si="4"/>
        <v/>
      </c>
      <c r="U40" s="184" t="s">
        <v>580</v>
      </c>
      <c r="V40" s="180"/>
      <c r="W40" s="185" t="s">
        <v>581</v>
      </c>
      <c r="X40" s="453">
        <f t="shared" si="5"/>
        <v>0</v>
      </c>
      <c r="Z40" s="179" t="str">
        <f t="shared" si="6"/>
        <v/>
      </c>
      <c r="AA40" s="183" t="s">
        <v>578</v>
      </c>
      <c r="AB40" s="179" t="str">
        <f t="shared" si="7"/>
        <v/>
      </c>
      <c r="AC40" s="184" t="s">
        <v>580</v>
      </c>
      <c r="AD40" s="180"/>
      <c r="AE40" s="185" t="s">
        <v>581</v>
      </c>
      <c r="AF40" s="453">
        <f t="shared" si="8"/>
        <v>0</v>
      </c>
      <c r="AH40" s="179" t="str">
        <f t="shared" si="9"/>
        <v/>
      </c>
      <c r="AI40" s="183" t="s">
        <v>578</v>
      </c>
      <c r="AJ40" s="179" t="str">
        <f t="shared" si="0"/>
        <v/>
      </c>
      <c r="AK40" s="184" t="s">
        <v>580</v>
      </c>
      <c r="AL40" s="180"/>
      <c r="AM40" s="185" t="s">
        <v>581</v>
      </c>
      <c r="AN40" s="453">
        <f t="shared" si="10"/>
        <v>0</v>
      </c>
      <c r="AP40" s="453">
        <f t="shared" si="11"/>
        <v>0</v>
      </c>
      <c r="AQ40" s="453">
        <f t="shared" si="12"/>
        <v>0</v>
      </c>
    </row>
    <row r="41" spans="2:43" s="186" customFormat="1" ht="16.5" customHeight="1">
      <c r="B41" s="173"/>
      <c r="C41" s="182" t="s">
        <v>579</v>
      </c>
      <c r="D41" s="175"/>
      <c r="E41" s="183" t="s">
        <v>578</v>
      </c>
      <c r="F41" s="175"/>
      <c r="G41" s="184" t="s">
        <v>580</v>
      </c>
      <c r="H41" s="175"/>
      <c r="I41" s="185" t="s">
        <v>581</v>
      </c>
      <c r="J41" s="173"/>
      <c r="L41" s="453">
        <f>IF(OR(D41="",F41=""),0,(IF(D41&gt;F41,1,0)-D41+F41-H41)*24)</f>
        <v>0</v>
      </c>
      <c r="N41" s="179" t="str">
        <f t="shared" si="1"/>
        <v/>
      </c>
      <c r="O41" s="183" t="s">
        <v>578</v>
      </c>
      <c r="P41" s="179" t="str">
        <f t="shared" si="2"/>
        <v/>
      </c>
      <c r="R41" s="179" t="str">
        <f>IF(OR(D41="",D41&lt;N41,P41&lt;=D41),"",D41)</f>
        <v/>
      </c>
      <c r="S41" s="183" t="s">
        <v>578</v>
      </c>
      <c r="T41" s="179" t="str">
        <f>IF(R41="","",IF(D41&lt;F41,IF(F41&lt;=P41,F41,P41),P41))</f>
        <v/>
      </c>
      <c r="U41" s="184" t="s">
        <v>580</v>
      </c>
      <c r="V41" s="180"/>
      <c r="W41" s="185" t="s">
        <v>581</v>
      </c>
      <c r="X41" s="453">
        <f>IF(R41="",0,(T41-R41-V41)*24)</f>
        <v>0</v>
      </c>
      <c r="Z41" s="179" t="str">
        <f>IF(OR(D41="",AND(D41&lt;F41,N41&lt;=D41,D41&lt;=P41,N41&lt;=F41,F41&lt;=P41),J41="宿直"),"",IF(D41&lt;F41,IF(AND(D41&lt;P41,P41&lt;F41),P41,D41),IF(D41&lt;P41,P41,D41)))</f>
        <v/>
      </c>
      <c r="AA41" s="183" t="s">
        <v>578</v>
      </c>
      <c r="AB41" s="179" t="str">
        <f>IF(Z41="","",IF(D41&lt;F41,IF(P41&lt;F41,F41,IF(F41&lt;N41,F41,N41)),IF(F41&lt;N41,F41,N41)))</f>
        <v/>
      </c>
      <c r="AC41" s="184" t="s">
        <v>580</v>
      </c>
      <c r="AD41" s="180"/>
      <c r="AE41" s="185" t="s">
        <v>581</v>
      </c>
      <c r="AF41" s="453">
        <f>IF(Z41="",0,(IF(Z41&gt;AB41,1,0)-Z41+AB41-AD41)*24)</f>
        <v>0</v>
      </c>
      <c r="AH41" s="179" t="str">
        <f>IF(OR(AND(D41&lt;F41,D41&lt;N41),AND(D41&gt;F41,F41&gt;N41)),N41,"")</f>
        <v/>
      </c>
      <c r="AI41" s="183" t="s">
        <v>578</v>
      </c>
      <c r="AJ41" s="179" t="str">
        <f>IF(AH41="","",F41)</f>
        <v/>
      </c>
      <c r="AK41" s="184" t="s">
        <v>580</v>
      </c>
      <c r="AL41" s="180"/>
      <c r="AM41" s="185" t="s">
        <v>581</v>
      </c>
      <c r="AN41" s="453">
        <f>IF(AH41="",0,(IF(AH41&gt;AJ41,1,0)-AH41+AJ41-AL41)*24)</f>
        <v>0</v>
      </c>
      <c r="AP41" s="453">
        <f>X41+AN41</f>
        <v>0</v>
      </c>
      <c r="AQ41" s="453">
        <f>IF(X41&lt;6,X41,IF(X41&lt;8,X41+0.75,X41+1))+IF(AN41&lt;6,AN41,IF(AN41&lt;8,AN41+0.75,AN41+1))</f>
        <v>0</v>
      </c>
    </row>
    <row r="42" spans="2:43" s="186" customFormat="1" ht="16.5" customHeight="1">
      <c r="B42" s="173"/>
      <c r="C42" s="182" t="s">
        <v>579</v>
      </c>
      <c r="D42" s="175"/>
      <c r="E42" s="183" t="s">
        <v>578</v>
      </c>
      <c r="F42" s="175"/>
      <c r="G42" s="184" t="s">
        <v>580</v>
      </c>
      <c r="H42" s="175"/>
      <c r="I42" s="185" t="s">
        <v>581</v>
      </c>
      <c r="J42" s="173"/>
      <c r="L42" s="453">
        <f>IF(OR(D42="",F42=""),0,(IF(D42&gt;F42,1,0)-D42+F42-H42)*24)</f>
        <v>0</v>
      </c>
      <c r="N42" s="179" t="str">
        <f t="shared" si="1"/>
        <v/>
      </c>
      <c r="O42" s="183" t="s">
        <v>578</v>
      </c>
      <c r="P42" s="179" t="str">
        <f t="shared" si="2"/>
        <v/>
      </c>
      <c r="R42" s="179" t="str">
        <f>IF(OR(D42="",D42&lt;N42,P42&lt;=D42),"",D42)</f>
        <v/>
      </c>
      <c r="S42" s="183" t="s">
        <v>578</v>
      </c>
      <c r="T42" s="179" t="str">
        <f>IF(R42="","",IF(D42&lt;F42,IF(F42&lt;=P42,F42,P42),P42))</f>
        <v/>
      </c>
      <c r="U42" s="184" t="s">
        <v>580</v>
      </c>
      <c r="V42" s="180"/>
      <c r="W42" s="185" t="s">
        <v>581</v>
      </c>
      <c r="X42" s="453">
        <f>IF(R42="",0,(T42-R42-V42)*24)</f>
        <v>0</v>
      </c>
      <c r="Z42" s="179" t="str">
        <f>IF(OR(D42="",AND(D42&lt;F42,N42&lt;=D42,D42&lt;=P42,N42&lt;=F42,F42&lt;=P42),J42="宿直"),"",IF(D42&lt;F42,IF(AND(D42&lt;P42,P42&lt;F42),P42,D42),IF(D42&lt;P42,P42,D42)))</f>
        <v/>
      </c>
      <c r="AA42" s="183" t="s">
        <v>578</v>
      </c>
      <c r="AB42" s="179" t="str">
        <f>IF(Z42="","",IF(D42&lt;F42,IF(P42&lt;F42,F42,IF(F42&lt;N42,F42,N42)),IF(F42&lt;N42,F42,N42)))</f>
        <v/>
      </c>
      <c r="AC42" s="184" t="s">
        <v>580</v>
      </c>
      <c r="AD42" s="180"/>
      <c r="AE42" s="185" t="s">
        <v>581</v>
      </c>
      <c r="AF42" s="453">
        <f>IF(Z42="",0,(IF(Z42&gt;AB42,1,0)-Z42+AB42-AD42)*24)</f>
        <v>0</v>
      </c>
      <c r="AH42" s="179" t="str">
        <f>IF(OR(AND(D42&lt;F42,D42&lt;N42),AND(D42&gt;F42,F42&gt;N42)),N42,"")</f>
        <v/>
      </c>
      <c r="AI42" s="183" t="s">
        <v>578</v>
      </c>
      <c r="AJ42" s="179" t="str">
        <f>IF(AH42="","",F42)</f>
        <v/>
      </c>
      <c r="AK42" s="184" t="s">
        <v>580</v>
      </c>
      <c r="AL42" s="180"/>
      <c r="AM42" s="185" t="s">
        <v>581</v>
      </c>
      <c r="AN42" s="453">
        <f>IF(AH42="",0,(IF(AH42&gt;AJ42,1,0)-AH42+AJ42-AL42)*24)</f>
        <v>0</v>
      </c>
      <c r="AP42" s="453">
        <f>X42+AN42</f>
        <v>0</v>
      </c>
      <c r="AQ42" s="453">
        <f>IF(X42&lt;6,X42,IF(X42&lt;8,X42+0.75,X42+1))+IF(AN42&lt;6,AN42,IF(AN42&lt;8,AN42+0.75,AN42+1))</f>
        <v>0</v>
      </c>
    </row>
    <row r="43" spans="2:43" s="186" customFormat="1" ht="16.5" customHeight="1">
      <c r="B43" s="173"/>
      <c r="C43" s="182" t="s">
        <v>579</v>
      </c>
      <c r="D43" s="175"/>
      <c r="E43" s="183" t="s">
        <v>578</v>
      </c>
      <c r="F43" s="175"/>
      <c r="G43" s="184" t="s">
        <v>580</v>
      </c>
      <c r="H43" s="175"/>
      <c r="I43" s="185" t="s">
        <v>581</v>
      </c>
      <c r="J43" s="173"/>
      <c r="L43" s="453">
        <f>IF(OR(D43="",F43=""),0,(IF(D43&gt;F43,1,0)-D43+F43-H43)*24)</f>
        <v>0</v>
      </c>
      <c r="N43" s="179" t="str">
        <f t="shared" si="1"/>
        <v/>
      </c>
      <c r="O43" s="183" t="s">
        <v>578</v>
      </c>
      <c r="P43" s="179" t="str">
        <f t="shared" si="2"/>
        <v/>
      </c>
      <c r="R43" s="179" t="str">
        <f>IF(OR(D43="",D43&lt;N43,P43&lt;=D43),"",D43)</f>
        <v/>
      </c>
      <c r="S43" s="183" t="s">
        <v>578</v>
      </c>
      <c r="T43" s="179" t="str">
        <f>IF(R43="","",IF(D43&lt;F43,IF(F43&lt;=P43,F43,P43),P43))</f>
        <v/>
      </c>
      <c r="U43" s="184" t="s">
        <v>580</v>
      </c>
      <c r="V43" s="180"/>
      <c r="W43" s="185" t="s">
        <v>581</v>
      </c>
      <c r="X43" s="453">
        <f>IF(R43="",0,(T43-R43-V43)*24)</f>
        <v>0</v>
      </c>
      <c r="Z43" s="179" t="str">
        <f>IF(OR(D43="",AND(D43&lt;F43,N43&lt;=D43,D43&lt;=P43,N43&lt;=F43,F43&lt;=P43),J43="宿直"),"",IF(D43&lt;F43,IF(AND(D43&lt;P43,P43&lt;F43),P43,D43),IF(D43&lt;P43,P43,D43)))</f>
        <v/>
      </c>
      <c r="AA43" s="183" t="s">
        <v>578</v>
      </c>
      <c r="AB43" s="179" t="str">
        <f>IF(Z43="","",IF(D43&lt;F43,IF(P43&lt;F43,F43,IF(F43&lt;N43,F43,N43)),IF(F43&lt;N43,F43,N43)))</f>
        <v/>
      </c>
      <c r="AC43" s="184" t="s">
        <v>580</v>
      </c>
      <c r="AD43" s="180"/>
      <c r="AE43" s="185" t="s">
        <v>581</v>
      </c>
      <c r="AF43" s="453">
        <f>IF(Z43="",0,(IF(Z43&gt;AB43,1,0)-Z43+AB43-AD43)*24)</f>
        <v>0</v>
      </c>
      <c r="AH43" s="179" t="str">
        <f>IF(OR(AND(D43&lt;F43,D43&lt;N43),AND(D43&gt;F43,F43&gt;N43)),N43,"")</f>
        <v/>
      </c>
      <c r="AI43" s="183" t="s">
        <v>578</v>
      </c>
      <c r="AJ43" s="179" t="str">
        <f>IF(AH43="","",F43)</f>
        <v/>
      </c>
      <c r="AK43" s="184" t="s">
        <v>580</v>
      </c>
      <c r="AL43" s="180"/>
      <c r="AM43" s="185" t="s">
        <v>581</v>
      </c>
      <c r="AN43" s="453">
        <f>IF(AH43="",0,(IF(AH43&gt;AJ43,1,0)-AH43+AJ43-AL43)*24)</f>
        <v>0</v>
      </c>
      <c r="AP43" s="453">
        <f>X43+AN43</f>
        <v>0</v>
      </c>
      <c r="AQ43" s="453">
        <f>IF(X43&lt;6,X43,IF(X43&lt;8,X43+0.75,X43+1))+IF(AN43&lt;6,AN43,IF(AN43&lt;8,AN43+0.75,AN43+1))</f>
        <v>0</v>
      </c>
    </row>
    <row r="44" spans="2:43" s="186" customFormat="1" ht="16.5" customHeight="1">
      <c r="B44" s="173"/>
      <c r="C44" s="182" t="s">
        <v>579</v>
      </c>
      <c r="D44" s="175"/>
      <c r="E44" s="183" t="s">
        <v>578</v>
      </c>
      <c r="F44" s="175"/>
      <c r="G44" s="184" t="s">
        <v>580</v>
      </c>
      <c r="H44" s="175"/>
      <c r="I44" s="185" t="s">
        <v>581</v>
      </c>
      <c r="J44" s="173"/>
      <c r="L44" s="453">
        <f t="shared" si="13"/>
        <v>0</v>
      </c>
      <c r="N44" s="179" t="str">
        <f t="shared" si="1"/>
        <v/>
      </c>
      <c r="O44" s="183" t="s">
        <v>578</v>
      </c>
      <c r="P44" s="179" t="str">
        <f t="shared" si="2"/>
        <v/>
      </c>
      <c r="R44" s="179" t="str">
        <f t="shared" si="3"/>
        <v/>
      </c>
      <c r="S44" s="183" t="s">
        <v>578</v>
      </c>
      <c r="T44" s="179" t="str">
        <f t="shared" si="4"/>
        <v/>
      </c>
      <c r="U44" s="184" t="s">
        <v>580</v>
      </c>
      <c r="V44" s="180"/>
      <c r="W44" s="185" t="s">
        <v>581</v>
      </c>
      <c r="X44" s="453">
        <f t="shared" si="5"/>
        <v>0</v>
      </c>
      <c r="Z44" s="179" t="str">
        <f t="shared" si="6"/>
        <v/>
      </c>
      <c r="AA44" s="183" t="s">
        <v>578</v>
      </c>
      <c r="AB44" s="179" t="str">
        <f t="shared" si="7"/>
        <v/>
      </c>
      <c r="AC44" s="184" t="s">
        <v>580</v>
      </c>
      <c r="AD44" s="180"/>
      <c r="AE44" s="185" t="s">
        <v>581</v>
      </c>
      <c r="AF44" s="453">
        <f t="shared" si="8"/>
        <v>0</v>
      </c>
      <c r="AH44" s="179" t="str">
        <f t="shared" si="9"/>
        <v/>
      </c>
      <c r="AI44" s="183" t="s">
        <v>578</v>
      </c>
      <c r="AJ44" s="179" t="str">
        <f t="shared" si="0"/>
        <v/>
      </c>
      <c r="AK44" s="184" t="s">
        <v>580</v>
      </c>
      <c r="AL44" s="180"/>
      <c r="AM44" s="185" t="s">
        <v>581</v>
      </c>
      <c r="AN44" s="453">
        <f t="shared" si="10"/>
        <v>0</v>
      </c>
      <c r="AP44" s="453">
        <f t="shared" si="11"/>
        <v>0</v>
      </c>
      <c r="AQ44" s="453">
        <f t="shared" si="12"/>
        <v>0</v>
      </c>
    </row>
    <row r="45" spans="2:43" s="186" customFormat="1" ht="16.5" customHeight="1">
      <c r="B45" s="173"/>
      <c r="C45" s="182" t="s">
        <v>579</v>
      </c>
      <c r="D45" s="175"/>
      <c r="E45" s="183" t="s">
        <v>578</v>
      </c>
      <c r="F45" s="175"/>
      <c r="G45" s="184" t="s">
        <v>580</v>
      </c>
      <c r="H45" s="175"/>
      <c r="I45" s="185" t="s">
        <v>581</v>
      </c>
      <c r="J45" s="173"/>
      <c r="L45" s="453">
        <f t="shared" si="13"/>
        <v>0</v>
      </c>
      <c r="N45" s="179" t="str">
        <f t="shared" si="1"/>
        <v/>
      </c>
      <c r="O45" s="183" t="s">
        <v>578</v>
      </c>
      <c r="P45" s="179" t="str">
        <f t="shared" si="2"/>
        <v/>
      </c>
      <c r="R45" s="179" t="str">
        <f t="shared" si="3"/>
        <v/>
      </c>
      <c r="S45" s="183" t="s">
        <v>578</v>
      </c>
      <c r="T45" s="179" t="str">
        <f t="shared" si="4"/>
        <v/>
      </c>
      <c r="U45" s="184" t="s">
        <v>580</v>
      </c>
      <c r="V45" s="180"/>
      <c r="W45" s="185" t="s">
        <v>581</v>
      </c>
      <c r="X45" s="453">
        <f t="shared" si="5"/>
        <v>0</v>
      </c>
      <c r="Z45" s="179" t="str">
        <f t="shared" si="6"/>
        <v/>
      </c>
      <c r="AA45" s="183" t="s">
        <v>578</v>
      </c>
      <c r="AB45" s="179" t="str">
        <f t="shared" si="7"/>
        <v/>
      </c>
      <c r="AC45" s="184" t="s">
        <v>580</v>
      </c>
      <c r="AD45" s="180"/>
      <c r="AE45" s="185" t="s">
        <v>581</v>
      </c>
      <c r="AF45" s="453">
        <f t="shared" si="8"/>
        <v>0</v>
      </c>
      <c r="AH45" s="179" t="str">
        <f t="shared" si="9"/>
        <v/>
      </c>
      <c r="AI45" s="183" t="s">
        <v>578</v>
      </c>
      <c r="AJ45" s="179" t="str">
        <f t="shared" si="0"/>
        <v/>
      </c>
      <c r="AK45" s="184" t="s">
        <v>580</v>
      </c>
      <c r="AL45" s="180"/>
      <c r="AM45" s="185" t="s">
        <v>581</v>
      </c>
      <c r="AN45" s="453">
        <f t="shared" si="10"/>
        <v>0</v>
      </c>
      <c r="AP45" s="453">
        <f t="shared" si="11"/>
        <v>0</v>
      </c>
      <c r="AQ45" s="453">
        <f t="shared" si="12"/>
        <v>0</v>
      </c>
    </row>
    <row r="46" spans="2:43" s="186" customFormat="1" ht="16.5" customHeight="1">
      <c r="B46" s="173"/>
      <c r="C46" s="182" t="s">
        <v>579</v>
      </c>
      <c r="D46" s="175"/>
      <c r="E46" s="183" t="s">
        <v>578</v>
      </c>
      <c r="F46" s="175"/>
      <c r="G46" s="184" t="s">
        <v>580</v>
      </c>
      <c r="H46" s="175"/>
      <c r="I46" s="185" t="s">
        <v>581</v>
      </c>
      <c r="J46" s="173"/>
      <c r="L46" s="453">
        <f t="shared" si="13"/>
        <v>0</v>
      </c>
      <c r="N46" s="179" t="str">
        <f t="shared" si="1"/>
        <v/>
      </c>
      <c r="O46" s="183" t="s">
        <v>578</v>
      </c>
      <c r="P46" s="179" t="str">
        <f t="shared" si="2"/>
        <v/>
      </c>
      <c r="R46" s="179" t="str">
        <f t="shared" si="3"/>
        <v/>
      </c>
      <c r="S46" s="183" t="s">
        <v>578</v>
      </c>
      <c r="T46" s="179" t="str">
        <f t="shared" si="4"/>
        <v/>
      </c>
      <c r="U46" s="184" t="s">
        <v>580</v>
      </c>
      <c r="V46" s="180"/>
      <c r="W46" s="185" t="s">
        <v>581</v>
      </c>
      <c r="X46" s="453">
        <f t="shared" si="5"/>
        <v>0</v>
      </c>
      <c r="Z46" s="179" t="str">
        <f t="shared" si="6"/>
        <v/>
      </c>
      <c r="AA46" s="183" t="s">
        <v>578</v>
      </c>
      <c r="AB46" s="179" t="str">
        <f t="shared" si="7"/>
        <v/>
      </c>
      <c r="AC46" s="184" t="s">
        <v>580</v>
      </c>
      <c r="AD46" s="180"/>
      <c r="AE46" s="185" t="s">
        <v>581</v>
      </c>
      <c r="AF46" s="453">
        <f t="shared" si="8"/>
        <v>0</v>
      </c>
      <c r="AH46" s="179" t="str">
        <f t="shared" si="9"/>
        <v/>
      </c>
      <c r="AI46" s="183" t="s">
        <v>578</v>
      </c>
      <c r="AJ46" s="179" t="str">
        <f t="shared" si="0"/>
        <v/>
      </c>
      <c r="AK46" s="184" t="s">
        <v>580</v>
      </c>
      <c r="AL46" s="180"/>
      <c r="AM46" s="185" t="s">
        <v>581</v>
      </c>
      <c r="AN46" s="453">
        <f t="shared" si="10"/>
        <v>0</v>
      </c>
      <c r="AP46" s="453">
        <f t="shared" si="11"/>
        <v>0</v>
      </c>
      <c r="AQ46" s="453">
        <f t="shared" si="12"/>
        <v>0</v>
      </c>
    </row>
    <row r="47" spans="2:43" s="186" customFormat="1" ht="16.5" customHeight="1">
      <c r="B47" s="173"/>
      <c r="C47" s="182" t="s">
        <v>579</v>
      </c>
      <c r="D47" s="175"/>
      <c r="E47" s="183" t="s">
        <v>578</v>
      </c>
      <c r="F47" s="175"/>
      <c r="G47" s="184" t="s">
        <v>580</v>
      </c>
      <c r="H47" s="175"/>
      <c r="I47" s="185" t="s">
        <v>581</v>
      </c>
      <c r="J47" s="173"/>
      <c r="L47" s="453">
        <f t="shared" si="13"/>
        <v>0</v>
      </c>
      <c r="N47" s="179" t="str">
        <f t="shared" si="1"/>
        <v/>
      </c>
      <c r="O47" s="183" t="s">
        <v>578</v>
      </c>
      <c r="P47" s="179" t="str">
        <f t="shared" si="2"/>
        <v/>
      </c>
      <c r="R47" s="179" t="str">
        <f t="shared" si="3"/>
        <v/>
      </c>
      <c r="S47" s="183" t="s">
        <v>578</v>
      </c>
      <c r="T47" s="179" t="str">
        <f t="shared" si="4"/>
        <v/>
      </c>
      <c r="U47" s="184" t="s">
        <v>580</v>
      </c>
      <c r="V47" s="180"/>
      <c r="W47" s="185" t="s">
        <v>581</v>
      </c>
      <c r="X47" s="453">
        <f t="shared" si="5"/>
        <v>0</v>
      </c>
      <c r="Z47" s="179" t="str">
        <f t="shared" si="6"/>
        <v/>
      </c>
      <c r="AA47" s="183" t="s">
        <v>578</v>
      </c>
      <c r="AB47" s="179" t="str">
        <f t="shared" si="7"/>
        <v/>
      </c>
      <c r="AC47" s="184" t="s">
        <v>580</v>
      </c>
      <c r="AD47" s="180"/>
      <c r="AE47" s="185" t="s">
        <v>581</v>
      </c>
      <c r="AF47" s="453">
        <f t="shared" si="8"/>
        <v>0</v>
      </c>
      <c r="AH47" s="179" t="str">
        <f t="shared" si="9"/>
        <v/>
      </c>
      <c r="AI47" s="183" t="s">
        <v>578</v>
      </c>
      <c r="AJ47" s="179" t="str">
        <f t="shared" si="0"/>
        <v/>
      </c>
      <c r="AK47" s="184" t="s">
        <v>580</v>
      </c>
      <c r="AL47" s="180"/>
      <c r="AM47" s="185" t="s">
        <v>581</v>
      </c>
      <c r="AN47" s="453">
        <f t="shared" si="10"/>
        <v>0</v>
      </c>
      <c r="AP47" s="453">
        <f t="shared" si="11"/>
        <v>0</v>
      </c>
      <c r="AQ47" s="453">
        <f t="shared" si="12"/>
        <v>0</v>
      </c>
    </row>
    <row r="48" spans="2:43" s="186" customFormat="1" ht="16.5" customHeight="1">
      <c r="B48" s="173"/>
      <c r="C48" s="182" t="s">
        <v>579</v>
      </c>
      <c r="D48" s="175"/>
      <c r="E48" s="183" t="s">
        <v>578</v>
      </c>
      <c r="F48" s="175"/>
      <c r="G48" s="184" t="s">
        <v>580</v>
      </c>
      <c r="H48" s="175"/>
      <c r="I48" s="185" t="s">
        <v>581</v>
      </c>
      <c r="J48" s="173"/>
      <c r="L48" s="453">
        <f t="shared" si="13"/>
        <v>0</v>
      </c>
      <c r="N48" s="179" t="str">
        <f t="shared" si="1"/>
        <v/>
      </c>
      <c r="O48" s="183" t="s">
        <v>578</v>
      </c>
      <c r="P48" s="179" t="str">
        <f t="shared" si="2"/>
        <v/>
      </c>
      <c r="R48" s="179" t="str">
        <f t="shared" si="3"/>
        <v/>
      </c>
      <c r="S48" s="183" t="s">
        <v>578</v>
      </c>
      <c r="T48" s="179" t="str">
        <f t="shared" si="4"/>
        <v/>
      </c>
      <c r="U48" s="184" t="s">
        <v>580</v>
      </c>
      <c r="V48" s="180"/>
      <c r="W48" s="185" t="s">
        <v>581</v>
      </c>
      <c r="X48" s="453">
        <f t="shared" si="5"/>
        <v>0</v>
      </c>
      <c r="Z48" s="179" t="str">
        <f t="shared" si="6"/>
        <v/>
      </c>
      <c r="AA48" s="183" t="s">
        <v>578</v>
      </c>
      <c r="AB48" s="179" t="str">
        <f t="shared" si="7"/>
        <v/>
      </c>
      <c r="AC48" s="184" t="s">
        <v>580</v>
      </c>
      <c r="AD48" s="180"/>
      <c r="AE48" s="185" t="s">
        <v>581</v>
      </c>
      <c r="AF48" s="453">
        <f t="shared" si="8"/>
        <v>0</v>
      </c>
      <c r="AH48" s="179" t="str">
        <f t="shared" si="9"/>
        <v/>
      </c>
      <c r="AI48" s="183" t="s">
        <v>578</v>
      </c>
      <c r="AJ48" s="179" t="str">
        <f t="shared" si="0"/>
        <v/>
      </c>
      <c r="AK48" s="184" t="s">
        <v>580</v>
      </c>
      <c r="AL48" s="180"/>
      <c r="AM48" s="185" t="s">
        <v>581</v>
      </c>
      <c r="AN48" s="453">
        <f t="shared" si="10"/>
        <v>0</v>
      </c>
      <c r="AP48" s="453">
        <f t="shared" si="11"/>
        <v>0</v>
      </c>
      <c r="AQ48" s="453">
        <f t="shared" si="12"/>
        <v>0</v>
      </c>
    </row>
    <row r="49" spans="2:43" s="186" customFormat="1" ht="16.5" customHeight="1">
      <c r="B49" s="173"/>
      <c r="C49" s="182" t="s">
        <v>579</v>
      </c>
      <c r="D49" s="175"/>
      <c r="E49" s="183" t="s">
        <v>578</v>
      </c>
      <c r="F49" s="175"/>
      <c r="G49" s="184" t="s">
        <v>580</v>
      </c>
      <c r="H49" s="175"/>
      <c r="I49" s="185" t="s">
        <v>581</v>
      </c>
      <c r="J49" s="173"/>
      <c r="L49" s="453">
        <f t="shared" si="13"/>
        <v>0</v>
      </c>
      <c r="N49" s="179" t="str">
        <f t="shared" si="1"/>
        <v/>
      </c>
      <c r="O49" s="183" t="s">
        <v>578</v>
      </c>
      <c r="P49" s="179" t="str">
        <f t="shared" si="2"/>
        <v/>
      </c>
      <c r="R49" s="179" t="str">
        <f t="shared" si="3"/>
        <v/>
      </c>
      <c r="S49" s="183" t="s">
        <v>578</v>
      </c>
      <c r="T49" s="179" t="str">
        <f t="shared" si="4"/>
        <v/>
      </c>
      <c r="U49" s="184" t="s">
        <v>580</v>
      </c>
      <c r="V49" s="180"/>
      <c r="W49" s="185" t="s">
        <v>581</v>
      </c>
      <c r="X49" s="453">
        <f t="shared" si="5"/>
        <v>0</v>
      </c>
      <c r="Z49" s="179" t="str">
        <f t="shared" si="6"/>
        <v/>
      </c>
      <c r="AA49" s="183" t="s">
        <v>578</v>
      </c>
      <c r="AB49" s="179" t="str">
        <f t="shared" si="7"/>
        <v/>
      </c>
      <c r="AC49" s="184" t="s">
        <v>580</v>
      </c>
      <c r="AD49" s="180"/>
      <c r="AE49" s="185" t="s">
        <v>581</v>
      </c>
      <c r="AF49" s="453">
        <f t="shared" si="8"/>
        <v>0</v>
      </c>
      <c r="AH49" s="179" t="str">
        <f t="shared" si="9"/>
        <v/>
      </c>
      <c r="AI49" s="183" t="s">
        <v>578</v>
      </c>
      <c r="AJ49" s="179" t="str">
        <f t="shared" si="0"/>
        <v/>
      </c>
      <c r="AK49" s="184" t="s">
        <v>580</v>
      </c>
      <c r="AL49" s="180"/>
      <c r="AM49" s="185" t="s">
        <v>581</v>
      </c>
      <c r="AN49" s="453">
        <f t="shared" si="10"/>
        <v>0</v>
      </c>
      <c r="AP49" s="453">
        <f t="shared" si="11"/>
        <v>0</v>
      </c>
      <c r="AQ49" s="453">
        <f t="shared" si="12"/>
        <v>0</v>
      </c>
    </row>
    <row r="50" spans="2:43" s="186" customFormat="1" ht="16.5" customHeight="1">
      <c r="B50" s="173"/>
      <c r="C50" s="182" t="s">
        <v>579</v>
      </c>
      <c r="D50" s="175"/>
      <c r="E50" s="183" t="s">
        <v>578</v>
      </c>
      <c r="F50" s="175"/>
      <c r="G50" s="184" t="s">
        <v>580</v>
      </c>
      <c r="H50" s="175"/>
      <c r="I50" s="185" t="s">
        <v>581</v>
      </c>
      <c r="J50" s="173"/>
      <c r="L50" s="453">
        <f t="shared" si="13"/>
        <v>0</v>
      </c>
      <c r="N50" s="179" t="str">
        <f t="shared" si="1"/>
        <v/>
      </c>
      <c r="O50" s="183" t="s">
        <v>578</v>
      </c>
      <c r="P50" s="179" t="str">
        <f t="shared" si="2"/>
        <v/>
      </c>
      <c r="R50" s="179" t="str">
        <f t="shared" si="3"/>
        <v/>
      </c>
      <c r="S50" s="183" t="s">
        <v>578</v>
      </c>
      <c r="T50" s="179" t="str">
        <f t="shared" si="4"/>
        <v/>
      </c>
      <c r="U50" s="184" t="s">
        <v>580</v>
      </c>
      <c r="V50" s="180"/>
      <c r="W50" s="185" t="s">
        <v>581</v>
      </c>
      <c r="X50" s="453">
        <f t="shared" si="5"/>
        <v>0</v>
      </c>
      <c r="Z50" s="179" t="str">
        <f t="shared" si="6"/>
        <v/>
      </c>
      <c r="AA50" s="183" t="s">
        <v>578</v>
      </c>
      <c r="AB50" s="179" t="str">
        <f t="shared" si="7"/>
        <v/>
      </c>
      <c r="AC50" s="184" t="s">
        <v>580</v>
      </c>
      <c r="AD50" s="180"/>
      <c r="AE50" s="185" t="s">
        <v>581</v>
      </c>
      <c r="AF50" s="453">
        <f t="shared" si="8"/>
        <v>0</v>
      </c>
      <c r="AH50" s="179" t="str">
        <f t="shared" si="9"/>
        <v/>
      </c>
      <c r="AI50" s="183" t="s">
        <v>578</v>
      </c>
      <c r="AJ50" s="179" t="str">
        <f t="shared" si="0"/>
        <v/>
      </c>
      <c r="AK50" s="184" t="s">
        <v>580</v>
      </c>
      <c r="AL50" s="180"/>
      <c r="AM50" s="185" t="s">
        <v>581</v>
      </c>
      <c r="AN50" s="453">
        <f t="shared" si="10"/>
        <v>0</v>
      </c>
      <c r="AP50" s="453">
        <f t="shared" si="11"/>
        <v>0</v>
      </c>
      <c r="AQ50" s="453">
        <f t="shared" si="12"/>
        <v>0</v>
      </c>
    </row>
    <row r="51" spans="2:43" s="186" customFormat="1" ht="16.5" customHeight="1">
      <c r="B51" s="173"/>
      <c r="C51" s="182" t="s">
        <v>579</v>
      </c>
      <c r="D51" s="175"/>
      <c r="E51" s="183" t="s">
        <v>578</v>
      </c>
      <c r="F51" s="175"/>
      <c r="G51" s="184" t="s">
        <v>580</v>
      </c>
      <c r="H51" s="175"/>
      <c r="I51" s="185" t="s">
        <v>581</v>
      </c>
      <c r="J51" s="173"/>
      <c r="L51" s="453">
        <f t="shared" si="13"/>
        <v>0</v>
      </c>
      <c r="N51" s="179" t="str">
        <f t="shared" si="1"/>
        <v/>
      </c>
      <c r="O51" s="183" t="s">
        <v>578</v>
      </c>
      <c r="P51" s="179" t="str">
        <f t="shared" si="2"/>
        <v/>
      </c>
      <c r="R51" s="179" t="str">
        <f t="shared" si="3"/>
        <v/>
      </c>
      <c r="S51" s="183" t="s">
        <v>578</v>
      </c>
      <c r="T51" s="179" t="str">
        <f t="shared" si="4"/>
        <v/>
      </c>
      <c r="U51" s="184" t="s">
        <v>580</v>
      </c>
      <c r="V51" s="180"/>
      <c r="W51" s="185" t="s">
        <v>581</v>
      </c>
      <c r="X51" s="453">
        <f t="shared" si="5"/>
        <v>0</v>
      </c>
      <c r="Z51" s="179" t="str">
        <f t="shared" si="6"/>
        <v/>
      </c>
      <c r="AA51" s="183" t="s">
        <v>578</v>
      </c>
      <c r="AB51" s="179" t="str">
        <f t="shared" si="7"/>
        <v/>
      </c>
      <c r="AC51" s="184" t="s">
        <v>580</v>
      </c>
      <c r="AD51" s="180"/>
      <c r="AE51" s="185" t="s">
        <v>581</v>
      </c>
      <c r="AF51" s="453">
        <f t="shared" si="8"/>
        <v>0</v>
      </c>
      <c r="AH51" s="179" t="str">
        <f t="shared" si="9"/>
        <v/>
      </c>
      <c r="AI51" s="183" t="s">
        <v>578</v>
      </c>
      <c r="AJ51" s="179" t="str">
        <f t="shared" si="0"/>
        <v/>
      </c>
      <c r="AK51" s="184" t="s">
        <v>580</v>
      </c>
      <c r="AL51" s="180"/>
      <c r="AM51" s="185" t="s">
        <v>581</v>
      </c>
      <c r="AN51" s="453">
        <f t="shared" si="10"/>
        <v>0</v>
      </c>
      <c r="AP51" s="453">
        <f t="shared" si="11"/>
        <v>0</v>
      </c>
      <c r="AQ51" s="453">
        <f t="shared" si="12"/>
        <v>0</v>
      </c>
    </row>
    <row r="52" spans="2:43" s="186" customFormat="1" ht="16.5" customHeight="1">
      <c r="B52" s="173"/>
      <c r="C52" s="182" t="s">
        <v>579</v>
      </c>
      <c r="D52" s="187"/>
      <c r="E52" s="183" t="s">
        <v>578</v>
      </c>
      <c r="F52" s="187"/>
      <c r="G52" s="184" t="s">
        <v>580</v>
      </c>
      <c r="H52" s="187"/>
      <c r="I52" s="185" t="s">
        <v>581</v>
      </c>
      <c r="J52" s="173"/>
      <c r="L52" s="453">
        <f t="shared" si="13"/>
        <v>0</v>
      </c>
      <c r="N52" s="179" t="str">
        <f t="shared" si="1"/>
        <v/>
      </c>
      <c r="O52" s="183" t="s">
        <v>578</v>
      </c>
      <c r="P52" s="179" t="str">
        <f t="shared" si="2"/>
        <v/>
      </c>
      <c r="R52" s="179" t="str">
        <f t="shared" si="3"/>
        <v/>
      </c>
      <c r="S52" s="183" t="s">
        <v>578</v>
      </c>
      <c r="T52" s="179" t="str">
        <f t="shared" si="4"/>
        <v/>
      </c>
      <c r="U52" s="184" t="s">
        <v>580</v>
      </c>
      <c r="V52" s="180"/>
      <c r="W52" s="185" t="s">
        <v>581</v>
      </c>
      <c r="X52" s="453">
        <f t="shared" si="5"/>
        <v>0</v>
      </c>
      <c r="Z52" s="179" t="str">
        <f t="shared" si="6"/>
        <v/>
      </c>
      <c r="AA52" s="183" t="s">
        <v>578</v>
      </c>
      <c r="AB52" s="179" t="str">
        <f t="shared" si="7"/>
        <v/>
      </c>
      <c r="AC52" s="184" t="s">
        <v>580</v>
      </c>
      <c r="AD52" s="188"/>
      <c r="AE52" s="185" t="s">
        <v>581</v>
      </c>
      <c r="AF52" s="453">
        <f t="shared" si="8"/>
        <v>0</v>
      </c>
      <c r="AH52" s="179" t="str">
        <f t="shared" si="9"/>
        <v/>
      </c>
      <c r="AI52" s="183" t="s">
        <v>578</v>
      </c>
      <c r="AJ52" s="179" t="str">
        <f t="shared" si="0"/>
        <v/>
      </c>
      <c r="AK52" s="184" t="s">
        <v>580</v>
      </c>
      <c r="AL52" s="180"/>
      <c r="AM52" s="185" t="s">
        <v>581</v>
      </c>
      <c r="AN52" s="453">
        <f t="shared" si="10"/>
        <v>0</v>
      </c>
      <c r="AP52" s="453">
        <f t="shared" si="11"/>
        <v>0</v>
      </c>
      <c r="AQ52" s="453">
        <f t="shared" si="12"/>
        <v>0</v>
      </c>
    </row>
    <row r="53" spans="2:43" s="186" customFormat="1" ht="16.5" customHeight="1">
      <c r="B53" s="173"/>
      <c r="C53" s="182" t="s">
        <v>579</v>
      </c>
      <c r="D53" s="175"/>
      <c r="E53" s="183" t="s">
        <v>578</v>
      </c>
      <c r="F53" s="175"/>
      <c r="G53" s="184" t="s">
        <v>580</v>
      </c>
      <c r="H53" s="175"/>
      <c r="I53" s="185" t="s">
        <v>581</v>
      </c>
      <c r="J53" s="173"/>
      <c r="L53" s="453">
        <f t="shared" si="13"/>
        <v>0</v>
      </c>
      <c r="N53" s="179" t="str">
        <f t="shared" si="1"/>
        <v/>
      </c>
      <c r="O53" s="183" t="s">
        <v>578</v>
      </c>
      <c r="P53" s="179" t="str">
        <f t="shared" si="2"/>
        <v/>
      </c>
      <c r="R53" s="179" t="str">
        <f t="shared" si="3"/>
        <v/>
      </c>
      <c r="S53" s="183" t="s">
        <v>578</v>
      </c>
      <c r="T53" s="179" t="str">
        <f t="shared" si="4"/>
        <v/>
      </c>
      <c r="U53" s="184" t="s">
        <v>580</v>
      </c>
      <c r="V53" s="180"/>
      <c r="W53" s="185" t="s">
        <v>581</v>
      </c>
      <c r="X53" s="453">
        <f t="shared" si="5"/>
        <v>0</v>
      </c>
      <c r="Z53" s="179" t="str">
        <f t="shared" si="6"/>
        <v/>
      </c>
      <c r="AA53" s="183" t="s">
        <v>578</v>
      </c>
      <c r="AB53" s="179" t="str">
        <f t="shared" si="7"/>
        <v/>
      </c>
      <c r="AC53" s="184" t="s">
        <v>580</v>
      </c>
      <c r="AD53" s="180"/>
      <c r="AE53" s="185" t="s">
        <v>581</v>
      </c>
      <c r="AF53" s="453">
        <f t="shared" si="8"/>
        <v>0</v>
      </c>
      <c r="AH53" s="179" t="str">
        <f t="shared" si="9"/>
        <v/>
      </c>
      <c r="AI53" s="183" t="s">
        <v>578</v>
      </c>
      <c r="AJ53" s="179" t="str">
        <f t="shared" si="0"/>
        <v/>
      </c>
      <c r="AK53" s="184" t="s">
        <v>580</v>
      </c>
      <c r="AL53" s="180"/>
      <c r="AM53" s="185" t="s">
        <v>581</v>
      </c>
      <c r="AN53" s="453">
        <f t="shared" si="10"/>
        <v>0</v>
      </c>
      <c r="AP53" s="453">
        <f t="shared" si="11"/>
        <v>0</v>
      </c>
      <c r="AQ53" s="453">
        <f t="shared" si="12"/>
        <v>0</v>
      </c>
    </row>
    <row r="54" spans="2:43" s="186" customFormat="1" ht="16.5" customHeight="1">
      <c r="B54" s="173"/>
      <c r="C54" s="182" t="s">
        <v>579</v>
      </c>
      <c r="D54" s="175"/>
      <c r="E54" s="183" t="s">
        <v>578</v>
      </c>
      <c r="F54" s="175"/>
      <c r="G54" s="184" t="s">
        <v>580</v>
      </c>
      <c r="H54" s="175"/>
      <c r="I54" s="185" t="s">
        <v>581</v>
      </c>
      <c r="J54" s="173"/>
      <c r="L54" s="453">
        <f t="shared" si="13"/>
        <v>0</v>
      </c>
      <c r="N54" s="179" t="str">
        <f t="shared" si="1"/>
        <v/>
      </c>
      <c r="O54" s="183" t="s">
        <v>578</v>
      </c>
      <c r="P54" s="179" t="str">
        <f t="shared" si="2"/>
        <v/>
      </c>
      <c r="R54" s="179" t="str">
        <f t="shared" si="3"/>
        <v/>
      </c>
      <c r="S54" s="183" t="s">
        <v>578</v>
      </c>
      <c r="T54" s="179" t="str">
        <f t="shared" si="4"/>
        <v/>
      </c>
      <c r="U54" s="184" t="s">
        <v>580</v>
      </c>
      <c r="V54" s="180"/>
      <c r="W54" s="185" t="s">
        <v>581</v>
      </c>
      <c r="X54" s="453">
        <f t="shared" si="5"/>
        <v>0</v>
      </c>
      <c r="Z54" s="179" t="str">
        <f t="shared" si="6"/>
        <v/>
      </c>
      <c r="AA54" s="183" t="s">
        <v>578</v>
      </c>
      <c r="AB54" s="179" t="str">
        <f t="shared" si="7"/>
        <v/>
      </c>
      <c r="AC54" s="184" t="s">
        <v>580</v>
      </c>
      <c r="AD54" s="180"/>
      <c r="AE54" s="185" t="s">
        <v>581</v>
      </c>
      <c r="AF54" s="453">
        <f t="shared" si="8"/>
        <v>0</v>
      </c>
      <c r="AH54" s="179" t="str">
        <f t="shared" si="9"/>
        <v/>
      </c>
      <c r="AI54" s="183" t="s">
        <v>578</v>
      </c>
      <c r="AJ54" s="179" t="str">
        <f t="shared" si="0"/>
        <v/>
      </c>
      <c r="AK54" s="184" t="s">
        <v>580</v>
      </c>
      <c r="AL54" s="180"/>
      <c r="AM54" s="185" t="s">
        <v>581</v>
      </c>
      <c r="AN54" s="453">
        <f t="shared" si="10"/>
        <v>0</v>
      </c>
      <c r="AP54" s="453">
        <f t="shared" si="11"/>
        <v>0</v>
      </c>
      <c r="AQ54" s="453">
        <f t="shared" si="12"/>
        <v>0</v>
      </c>
    </row>
    <row r="55" spans="2:43" s="186" customFormat="1" ht="16.5" customHeight="1">
      <c r="B55" s="173"/>
      <c r="C55" s="182" t="s">
        <v>579</v>
      </c>
      <c r="D55" s="187"/>
      <c r="E55" s="183" t="s">
        <v>578</v>
      </c>
      <c r="F55" s="187"/>
      <c r="G55" s="184" t="s">
        <v>580</v>
      </c>
      <c r="H55" s="187"/>
      <c r="I55" s="185" t="s">
        <v>581</v>
      </c>
      <c r="J55" s="173"/>
      <c r="L55" s="453">
        <f t="shared" si="13"/>
        <v>0</v>
      </c>
      <c r="N55" s="179" t="str">
        <f t="shared" si="1"/>
        <v/>
      </c>
      <c r="O55" s="183" t="s">
        <v>578</v>
      </c>
      <c r="P55" s="179" t="str">
        <f t="shared" si="2"/>
        <v/>
      </c>
      <c r="R55" s="179" t="str">
        <f t="shared" si="3"/>
        <v/>
      </c>
      <c r="S55" s="183" t="s">
        <v>578</v>
      </c>
      <c r="T55" s="179" t="str">
        <f t="shared" si="4"/>
        <v/>
      </c>
      <c r="U55" s="184" t="s">
        <v>580</v>
      </c>
      <c r="V55" s="180"/>
      <c r="W55" s="185" t="s">
        <v>581</v>
      </c>
      <c r="X55" s="453">
        <f t="shared" si="5"/>
        <v>0</v>
      </c>
      <c r="Z55" s="179" t="str">
        <f t="shared" si="6"/>
        <v/>
      </c>
      <c r="AA55" s="183" t="s">
        <v>578</v>
      </c>
      <c r="AB55" s="179" t="str">
        <f t="shared" si="7"/>
        <v/>
      </c>
      <c r="AC55" s="184" t="s">
        <v>580</v>
      </c>
      <c r="AD55" s="188"/>
      <c r="AE55" s="185" t="s">
        <v>581</v>
      </c>
      <c r="AF55" s="453">
        <f t="shared" si="8"/>
        <v>0</v>
      </c>
      <c r="AH55" s="179" t="str">
        <f t="shared" si="9"/>
        <v/>
      </c>
      <c r="AI55" s="183" t="s">
        <v>578</v>
      </c>
      <c r="AJ55" s="179" t="str">
        <f t="shared" si="0"/>
        <v/>
      </c>
      <c r="AK55" s="184" t="s">
        <v>580</v>
      </c>
      <c r="AL55" s="180"/>
      <c r="AM55" s="185" t="s">
        <v>581</v>
      </c>
      <c r="AN55" s="453">
        <f t="shared" si="10"/>
        <v>0</v>
      </c>
      <c r="AP55" s="453">
        <f t="shared" si="11"/>
        <v>0</v>
      </c>
      <c r="AQ55" s="453">
        <f t="shared" si="12"/>
        <v>0</v>
      </c>
    </row>
    <row r="56" spans="2:43" ht="16.5" customHeight="1">
      <c r="B56" s="189" t="s">
        <v>331</v>
      </c>
      <c r="C56" s="174" t="s">
        <v>582</v>
      </c>
      <c r="D56" s="190"/>
      <c r="E56" s="191"/>
      <c r="F56" s="191"/>
      <c r="G56" s="191"/>
      <c r="H56" s="191"/>
      <c r="I56" s="191"/>
      <c r="J56" s="191"/>
      <c r="K56" s="191"/>
      <c r="L56" s="192" t="s">
        <v>583</v>
      </c>
      <c r="N56" s="190"/>
      <c r="O56" s="191"/>
      <c r="P56" s="193"/>
      <c r="R56" s="194"/>
      <c r="S56" s="195"/>
      <c r="T56" s="195"/>
      <c r="U56" s="195"/>
      <c r="V56" s="195"/>
      <c r="W56" s="195"/>
      <c r="X56" s="192" t="s">
        <v>583</v>
      </c>
      <c r="Z56" s="190"/>
      <c r="AA56" s="191"/>
      <c r="AB56" s="191"/>
      <c r="AC56" s="191"/>
      <c r="AD56" s="191"/>
      <c r="AE56" s="191"/>
      <c r="AF56" s="192" t="s">
        <v>583</v>
      </c>
      <c r="AH56" s="190"/>
      <c r="AI56" s="191"/>
      <c r="AJ56" s="191"/>
      <c r="AK56" s="191"/>
      <c r="AL56" s="191"/>
      <c r="AM56" s="191"/>
      <c r="AN56" s="192" t="s">
        <v>583</v>
      </c>
      <c r="AP56" s="192" t="s">
        <v>583</v>
      </c>
      <c r="AQ56" s="453"/>
    </row>
    <row r="57" spans="2:43" ht="8.1" customHeight="1"/>
    <row r="58" spans="2:43" ht="15" customHeight="1">
      <c r="B58" s="196" t="s">
        <v>332</v>
      </c>
      <c r="C58" s="197"/>
    </row>
    <row r="59" spans="2:43" ht="15" customHeight="1">
      <c r="B59" s="198" t="s">
        <v>333</v>
      </c>
      <c r="C59" s="197"/>
    </row>
    <row r="60" spans="2:43" ht="15" customHeight="1">
      <c r="B60" s="198"/>
      <c r="C60" s="197"/>
    </row>
    <row r="61" spans="2:43" ht="15" customHeight="1">
      <c r="B61" s="198"/>
      <c r="C61" s="197"/>
    </row>
  </sheetData>
  <sheetProtection password="C714" sheet="1" objects="1" scenarios="1" formatRows="0" insertRows="0" deleteRows="0" selectLockedCells="1"/>
  <mergeCells count="15">
    <mergeCell ref="V1:X1"/>
    <mergeCell ref="B1:L1"/>
    <mergeCell ref="Z10:AF10"/>
    <mergeCell ref="AH10:AN10"/>
    <mergeCell ref="G11:I11"/>
    <mergeCell ref="U11:W11"/>
    <mergeCell ref="AC11:AE11"/>
    <mergeCell ref="AK11:AM11"/>
    <mergeCell ref="B2:D2"/>
    <mergeCell ref="V2:X2"/>
    <mergeCell ref="D5:F5"/>
    <mergeCell ref="J5:L5"/>
    <mergeCell ref="D10:L10"/>
    <mergeCell ref="N10:P10"/>
    <mergeCell ref="R10:X10"/>
  </mergeCells>
  <phoneticPr fontId="3"/>
  <conditionalFormatting sqref="D12">
    <cfRule type="cellIs" dxfId="13" priority="12" operator="equal">
      <formula>""</formula>
    </cfRule>
  </conditionalFormatting>
  <conditionalFormatting sqref="F12:F39">
    <cfRule type="expression" dxfId="12" priority="11">
      <formula>AND($D12&lt;&gt;"",F12="")</formula>
    </cfRule>
  </conditionalFormatting>
  <conditionalFormatting sqref="H12:H39">
    <cfRule type="expression" dxfId="11" priority="9">
      <formula>AND($D12&lt;&gt;"",H12="")</formula>
    </cfRule>
    <cfRule type="expression" dxfId="10" priority="10">
      <formula>AND(H12&lt;&gt;"",L12&lt;=0)</formula>
    </cfRule>
  </conditionalFormatting>
  <conditionalFormatting sqref="J12:J55">
    <cfRule type="expression" dxfId="9" priority="8">
      <formula>AND($D12&lt;&gt;"",J12="")</formula>
    </cfRule>
  </conditionalFormatting>
  <conditionalFormatting sqref="L12:L56 X12:X56 AF12:AF56 AN12:AN56">
    <cfRule type="cellIs" dxfId="8" priority="14" operator="equal">
      <formula>0</formula>
    </cfRule>
  </conditionalFormatting>
  <conditionalFormatting sqref="V16:V39">
    <cfRule type="expression" dxfId="7" priority="3">
      <formula>AND(OR(AD16&lt;&gt;"",AL16&lt;&gt;""),V16&lt;&gt;"",V16+AD16+AL16&lt;&gt;H16)</formula>
    </cfRule>
    <cfRule type="expression" dxfId="6" priority="4">
      <formula>AND(D16&lt;F16,N16&lt;D16,D16,P16,N16&lt;F16,F16&lt;P16,L16&lt;&gt;X16,V16&lt;&gt;"")</formula>
    </cfRule>
    <cfRule type="cellIs" dxfId="5" priority="5" operator="greaterThan">
      <formula>$H16</formula>
    </cfRule>
    <cfRule type="expression" dxfId="4" priority="6">
      <formula>V16&lt;&gt;""</formula>
    </cfRule>
    <cfRule type="expression" dxfId="3" priority="7">
      <formula>$R16&lt;&gt;""</formula>
    </cfRule>
  </conditionalFormatting>
  <conditionalFormatting sqref="AP12:AQ56">
    <cfRule type="cellIs" dxfId="2" priority="13" operator="equal">
      <formula>0</formula>
    </cfRule>
  </conditionalFormatting>
  <conditionalFormatting sqref="D7">
    <cfRule type="cellIs" dxfId="1" priority="2" operator="equal">
      <formula>""</formula>
    </cfRule>
  </conditionalFormatting>
  <conditionalFormatting sqref="F7">
    <cfRule type="expression" dxfId="0" priority="1">
      <formula>AND($D7&lt;&gt;"",F7="")</formula>
    </cfRule>
  </conditionalFormatting>
  <dataValidations count="2">
    <dataValidation type="list" allowBlank="1" showInputMessage="1" sqref="J12:J55">
      <formula1>"日勤,夜勤,宿直"</formula1>
    </dataValidation>
    <dataValidation allowBlank="1" showInputMessage="1" sqref="J2:J11 J56:J1048576 E2:I1048576 A1:D1048576 M1:XFD1048576 K2:L1048576"/>
  </dataValidations>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0"/>
  <sheetViews>
    <sheetView showGridLines="0" view="pageBreakPreview" zoomScaleNormal="90" zoomScaleSheetLayoutView="100" workbookViewId="0">
      <selection activeCell="M25" sqref="M25"/>
    </sheetView>
  </sheetViews>
  <sheetFormatPr defaultColWidth="8.25" defaultRowHeight="21" customHeight="1"/>
  <cols>
    <col min="1" max="1" width="2.625" style="228" customWidth="1"/>
    <col min="2" max="2" width="17.25" style="258" customWidth="1"/>
    <col min="3" max="3" width="7.5" style="228" bestFit="1" customWidth="1"/>
    <col min="4" max="4" width="3.25" style="228" customWidth="1"/>
    <col min="5" max="7" width="7.625" style="228" customWidth="1"/>
    <col min="8" max="8" width="5.25" style="228" customWidth="1"/>
    <col min="9" max="39" width="2.625" style="228" customWidth="1"/>
    <col min="40" max="41" width="7.625" style="228" customWidth="1"/>
    <col min="42" max="43" width="7.875" style="228" customWidth="1"/>
    <col min="44" max="45" width="7.625" style="228" customWidth="1"/>
    <col min="46" max="46" width="8.25" style="259"/>
    <col min="47" max="48" width="10.5" style="207" hidden="1" customWidth="1"/>
    <col min="49" max="49" width="3.125" style="207" hidden="1" customWidth="1"/>
    <col min="50" max="51" width="15.625" style="207" hidden="1" customWidth="1"/>
    <col min="52" max="16384" width="8.25" style="207"/>
  </cols>
  <sheetData>
    <row r="1" spans="1:48" s="301" customFormat="1" ht="19.5" customHeight="1">
      <c r="A1" s="298" t="s">
        <v>598</v>
      </c>
      <c r="B1" s="299"/>
      <c r="C1" s="299"/>
      <c r="D1" s="299"/>
      <c r="E1" s="299"/>
      <c r="F1" s="299"/>
      <c r="G1" s="300"/>
      <c r="H1" s="300"/>
      <c r="I1" s="300"/>
      <c r="J1" s="300"/>
      <c r="K1" s="300"/>
      <c r="L1" s="300"/>
      <c r="M1" s="300"/>
      <c r="N1" s="300"/>
      <c r="O1" s="300"/>
      <c r="P1" s="300"/>
      <c r="Q1" s="300"/>
      <c r="R1" s="300"/>
      <c r="S1" s="300"/>
      <c r="T1" s="300"/>
      <c r="U1" s="300"/>
    </row>
    <row r="2" spans="1:48" ht="18" customHeight="1">
      <c r="A2" s="200" t="s">
        <v>584</v>
      </c>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1"/>
      <c r="AB2" s="201"/>
      <c r="AC2" s="202"/>
      <c r="AD2" s="202"/>
      <c r="AE2" s="202"/>
      <c r="AF2" s="202"/>
      <c r="AG2" s="203"/>
      <c r="AH2" s="203"/>
      <c r="AI2" s="203"/>
      <c r="AJ2" s="203"/>
      <c r="AK2" s="203"/>
      <c r="AL2" s="204" t="s">
        <v>334</v>
      </c>
      <c r="AM2" s="204"/>
      <c r="AN2" s="651" t="s">
        <v>443</v>
      </c>
      <c r="AO2" s="652"/>
      <c r="AP2" s="652"/>
      <c r="AQ2" s="653"/>
      <c r="AR2" s="205"/>
      <c r="AS2" s="205"/>
      <c r="AT2" s="206"/>
    </row>
    <row r="3" spans="1:48" ht="18" customHeight="1">
      <c r="A3" s="208" t="s">
        <v>335</v>
      </c>
      <c r="B3" s="209"/>
      <c r="C3" s="209"/>
      <c r="D3" s="209"/>
      <c r="E3" s="209"/>
      <c r="F3" s="209"/>
      <c r="G3" s="209"/>
      <c r="H3" s="209"/>
      <c r="I3" s="209"/>
      <c r="J3" s="209"/>
      <c r="K3" s="209"/>
      <c r="L3" s="209"/>
      <c r="M3" s="209"/>
      <c r="N3" s="210"/>
      <c r="O3" s="210"/>
      <c r="P3" s="654">
        <v>2024</v>
      </c>
      <c r="Q3" s="654"/>
      <c r="R3" s="654"/>
      <c r="S3" s="654"/>
      <c r="T3" s="655" t="s">
        <v>9</v>
      </c>
      <c r="U3" s="655"/>
      <c r="V3" s="656">
        <v>11</v>
      </c>
      <c r="W3" s="656"/>
      <c r="X3" s="655" t="s">
        <v>336</v>
      </c>
      <c r="Y3" s="655"/>
      <c r="Z3" s="209"/>
      <c r="AA3" s="209"/>
      <c r="AB3" s="209"/>
      <c r="AC3" s="202"/>
      <c r="AD3" s="202"/>
      <c r="AE3" s="211"/>
      <c r="AF3" s="204"/>
      <c r="AG3" s="209"/>
      <c r="AH3" s="209"/>
      <c r="AI3" s="209"/>
      <c r="AJ3" s="209"/>
      <c r="AK3" s="209"/>
      <c r="AL3" s="204" t="s">
        <v>337</v>
      </c>
      <c r="AM3" s="204"/>
      <c r="AN3" s="657"/>
      <c r="AO3" s="658"/>
      <c r="AP3" s="658"/>
      <c r="AQ3" s="659"/>
      <c r="AR3" s="205"/>
      <c r="AS3" s="205"/>
      <c r="AT3" s="206"/>
    </row>
    <row r="4" spans="1:48" ht="18" customHeight="1">
      <c r="A4" s="212"/>
      <c r="B4" s="209"/>
      <c r="C4" s="212"/>
      <c r="D4" s="212"/>
      <c r="E4" s="212"/>
      <c r="F4" s="212"/>
      <c r="G4" s="212"/>
      <c r="H4" s="212"/>
      <c r="I4" s="212"/>
      <c r="J4" s="212"/>
      <c r="K4" s="212"/>
      <c r="L4" s="212"/>
      <c r="M4" s="212"/>
      <c r="N4" s="212"/>
      <c r="O4" s="212"/>
      <c r="P4" s="212"/>
      <c r="Q4" s="212"/>
      <c r="R4" s="212"/>
      <c r="S4" s="212"/>
      <c r="T4" s="212"/>
      <c r="U4" s="212"/>
      <c r="V4" s="212"/>
      <c r="W4" s="212"/>
      <c r="X4" s="212"/>
      <c r="Y4" s="212"/>
      <c r="Z4" s="212"/>
      <c r="AA4" s="211"/>
      <c r="AB4" s="213"/>
      <c r="AC4" s="213"/>
      <c r="AD4" s="213"/>
      <c r="AE4" s="202"/>
      <c r="AF4" s="213"/>
      <c r="AG4" s="213"/>
      <c r="AH4" s="213"/>
      <c r="AI4" s="213"/>
      <c r="AJ4" s="213"/>
      <c r="AK4" s="213"/>
      <c r="AL4" s="214" t="s">
        <v>338</v>
      </c>
      <c r="AM4" s="204"/>
      <c r="AN4" s="642" t="str">
        <f>IF(AN5="","予定/実績の別を選択",IF(AN5="予定","４週","暦月"))</f>
        <v>暦月</v>
      </c>
      <c r="AO4" s="643"/>
      <c r="AP4" s="643"/>
      <c r="AQ4" s="644"/>
      <c r="AR4" s="205"/>
      <c r="AS4" s="205"/>
      <c r="AT4" s="206"/>
    </row>
    <row r="5" spans="1:48" ht="18" customHeight="1">
      <c r="A5" s="212"/>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1"/>
      <c r="AB5" s="213"/>
      <c r="AC5" s="213"/>
      <c r="AD5" s="213"/>
      <c r="AE5" s="202"/>
      <c r="AF5" s="213"/>
      <c r="AG5" s="213"/>
      <c r="AH5" s="213"/>
      <c r="AI5" s="213"/>
      <c r="AJ5" s="213"/>
      <c r="AK5" s="213"/>
      <c r="AL5" s="214" t="s">
        <v>339</v>
      </c>
      <c r="AM5" s="204"/>
      <c r="AN5" s="645" t="s">
        <v>492</v>
      </c>
      <c r="AO5" s="646"/>
      <c r="AP5" s="646"/>
      <c r="AQ5" s="647"/>
      <c r="AR5" s="205"/>
      <c r="AS5" s="205"/>
      <c r="AT5" s="206"/>
      <c r="AU5" s="215"/>
      <c r="AV5" s="215"/>
    </row>
    <row r="6" spans="1:48" s="225" customFormat="1" ht="6.75" customHeight="1">
      <c r="A6" s="216"/>
      <c r="B6" s="209"/>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8"/>
      <c r="AC6" s="218"/>
      <c r="AD6" s="218"/>
      <c r="AE6" s="219"/>
      <c r="AF6" s="218"/>
      <c r="AG6" s="218"/>
      <c r="AH6" s="218"/>
      <c r="AI6" s="218"/>
      <c r="AJ6" s="218"/>
      <c r="AK6" s="218"/>
      <c r="AL6" s="220"/>
      <c r="AM6" s="221"/>
      <c r="AN6" s="210"/>
      <c r="AO6" s="210"/>
      <c r="AP6" s="210"/>
      <c r="AQ6" s="210"/>
      <c r="AR6" s="222"/>
      <c r="AS6" s="222"/>
      <c r="AT6" s="223"/>
      <c r="AU6" s="224"/>
      <c r="AV6" s="224"/>
    </row>
    <row r="7" spans="1:48" ht="18" customHeight="1">
      <c r="A7" s="212"/>
      <c r="B7" s="209"/>
      <c r="C7" s="212"/>
      <c r="D7" s="212"/>
      <c r="E7" s="212"/>
      <c r="F7" s="212"/>
      <c r="G7" s="212"/>
      <c r="H7" s="212"/>
      <c r="I7" s="212"/>
      <c r="J7" s="212"/>
      <c r="K7" s="212"/>
      <c r="L7" s="212"/>
      <c r="M7" s="212"/>
      <c r="N7" s="212"/>
      <c r="O7" s="212"/>
      <c r="P7" s="212"/>
      <c r="Q7" s="212"/>
      <c r="R7" s="212"/>
      <c r="S7" s="212"/>
      <c r="T7" s="212"/>
      <c r="U7" s="212"/>
      <c r="V7" s="212"/>
      <c r="W7" s="211"/>
      <c r="X7" s="212"/>
      <c r="Y7" s="212"/>
      <c r="Z7" s="212"/>
      <c r="AA7" s="211"/>
      <c r="AB7" s="213"/>
      <c r="AC7" s="213"/>
      <c r="AD7" s="213"/>
      <c r="AE7" s="202"/>
      <c r="AF7" s="213"/>
      <c r="AG7" s="213"/>
      <c r="AH7" s="213"/>
      <c r="AI7" s="213"/>
      <c r="AJ7" s="214" t="s">
        <v>340</v>
      </c>
      <c r="AK7" s="648"/>
      <c r="AL7" s="648"/>
      <c r="AM7" s="648"/>
      <c r="AN7" s="213" t="s">
        <v>341</v>
      </c>
      <c r="AO7" s="479"/>
      <c r="AP7" s="213" t="s">
        <v>342</v>
      </c>
      <c r="AQ7" s="202"/>
      <c r="AR7" s="205"/>
      <c r="AS7" s="205"/>
      <c r="AT7" s="206"/>
      <c r="AU7" s="215"/>
      <c r="AV7" s="215"/>
    </row>
    <row r="8" spans="1:48" s="225" customFormat="1" ht="7.5" customHeight="1">
      <c r="A8" s="216"/>
      <c r="B8" s="209"/>
      <c r="C8" s="216"/>
      <c r="D8" s="216"/>
      <c r="E8" s="216"/>
      <c r="F8" s="216"/>
      <c r="G8" s="216"/>
      <c r="H8" s="216"/>
      <c r="I8" s="216"/>
      <c r="J8" s="216"/>
      <c r="K8" s="216"/>
      <c r="L8" s="216"/>
      <c r="M8" s="216"/>
      <c r="N8" s="216"/>
      <c r="O8" s="216"/>
      <c r="P8" s="216"/>
      <c r="Q8" s="216"/>
      <c r="R8" s="216"/>
      <c r="S8" s="216"/>
      <c r="T8" s="216"/>
      <c r="U8" s="216"/>
      <c r="V8" s="216"/>
      <c r="W8" s="217"/>
      <c r="X8" s="216"/>
      <c r="Y8" s="216"/>
      <c r="Z8" s="216"/>
      <c r="AA8" s="217"/>
      <c r="AB8" s="218"/>
      <c r="AC8" s="218"/>
      <c r="AD8" s="218"/>
      <c r="AE8" s="219"/>
      <c r="AF8" s="218"/>
      <c r="AG8" s="218"/>
      <c r="AH8" s="218"/>
      <c r="AI8" s="218"/>
      <c r="AJ8" s="220"/>
      <c r="AK8" s="218"/>
      <c r="AL8" s="218"/>
      <c r="AM8" s="218"/>
      <c r="AN8" s="218"/>
      <c r="AO8" s="218"/>
      <c r="AP8" s="218"/>
      <c r="AQ8" s="219"/>
      <c r="AR8" s="222"/>
      <c r="AS8" s="222"/>
      <c r="AT8" s="223"/>
      <c r="AU8" s="224"/>
      <c r="AV8" s="224"/>
    </row>
    <row r="9" spans="1:48" ht="18" customHeight="1">
      <c r="A9" s="212"/>
      <c r="B9" s="212"/>
      <c r="C9" s="212"/>
      <c r="D9" s="212"/>
      <c r="E9" s="212"/>
      <c r="F9" s="212"/>
      <c r="G9" s="212"/>
      <c r="H9" s="212"/>
      <c r="I9" s="212"/>
      <c r="J9" s="212"/>
      <c r="K9" s="212"/>
      <c r="L9" s="212"/>
      <c r="M9" s="212"/>
      <c r="N9" s="212"/>
      <c r="O9" s="212"/>
      <c r="P9" s="212"/>
      <c r="Q9" s="212"/>
      <c r="R9" s="212"/>
      <c r="S9" s="212"/>
      <c r="T9" s="212"/>
      <c r="U9" s="212"/>
      <c r="V9" s="212"/>
      <c r="W9" s="211"/>
      <c r="X9" s="212"/>
      <c r="Y9" s="212"/>
      <c r="Z9" s="212"/>
      <c r="AA9" s="211"/>
      <c r="AB9" s="213"/>
      <c r="AC9" s="213"/>
      <c r="AD9" s="213"/>
      <c r="AE9" s="202"/>
      <c r="AF9" s="213"/>
      <c r="AG9" s="213"/>
      <c r="AH9" s="213"/>
      <c r="AI9" s="213"/>
      <c r="AJ9" s="214" t="s">
        <v>343</v>
      </c>
      <c r="AK9" s="648"/>
      <c r="AL9" s="648"/>
      <c r="AM9" s="648"/>
      <c r="AN9" s="213" t="s">
        <v>341</v>
      </c>
      <c r="AO9" s="479"/>
      <c r="AP9" s="213" t="s">
        <v>342</v>
      </c>
      <c r="AQ9" s="202"/>
      <c r="AR9" s="205"/>
      <c r="AS9" s="205"/>
      <c r="AT9" s="206"/>
      <c r="AU9" s="215"/>
      <c r="AV9" s="215"/>
    </row>
    <row r="10" spans="1:48" s="225" customFormat="1" ht="5.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7"/>
      <c r="X10" s="216"/>
      <c r="Y10" s="216"/>
      <c r="Z10" s="216"/>
      <c r="AA10" s="217"/>
      <c r="AB10" s="218"/>
      <c r="AC10" s="218"/>
      <c r="AD10" s="218"/>
      <c r="AE10" s="219"/>
      <c r="AF10" s="218"/>
      <c r="AG10" s="218"/>
      <c r="AH10" s="218"/>
      <c r="AI10" s="218"/>
      <c r="AJ10" s="220"/>
      <c r="AK10" s="218"/>
      <c r="AL10" s="218"/>
      <c r="AM10" s="218"/>
      <c r="AN10" s="218"/>
      <c r="AO10" s="218"/>
      <c r="AP10" s="218"/>
      <c r="AQ10" s="219"/>
      <c r="AR10" s="222"/>
      <c r="AS10" s="222"/>
      <c r="AT10" s="223"/>
      <c r="AU10" s="224"/>
      <c r="AV10" s="224"/>
    </row>
    <row r="11" spans="1:48" s="228" customFormat="1" ht="21" customHeight="1">
      <c r="A11" s="226"/>
      <c r="B11" s="649"/>
      <c r="C11" s="616" t="s">
        <v>344</v>
      </c>
      <c r="D11" s="618"/>
      <c r="E11" s="609" t="str">
        <f>IFERROR(IF(VLOOKUP($AN$2,'選択肢 (2)'!$A:$L,3,FALSE)="","---",(VLOOKUP($AN$2,'選択肢 (2)'!$A:$L,3,FALSE))),"サービス種別未選択")</f>
        <v>サービス管理責任者</v>
      </c>
      <c r="F11" s="609"/>
      <c r="G11" s="609" t="str">
        <f>IFERROR(IF(VLOOKUP($AN$2,'選択肢 (2)'!$A:$L,4,FALSE)="","---",(VLOOKUP($AN$2,'選択肢 (2)'!$A:$L,4,FALSE))),"サービス種別"&amp;CHAR(10)&amp;"未選択")</f>
        <v>医師</v>
      </c>
      <c r="H11" s="609"/>
      <c r="I11" s="609"/>
      <c r="J11" s="604" t="str">
        <f>IFERROR(IF(VLOOKUP($AN$2,'選択肢 (2)'!$A:$L,5,FALSE)="","---",(VLOOKUP($AN$2,'選択肢 (2)'!$A:$L,5,FALSE))),"サービス種別未選択")</f>
        <v>看護職員</v>
      </c>
      <c r="K11" s="637"/>
      <c r="L11" s="637"/>
      <c r="M11" s="637"/>
      <c r="N11" s="637"/>
      <c r="O11" s="605"/>
      <c r="P11" s="604" t="str">
        <f>IFERROR(IF(VLOOKUP($AN$2,'選択肢 (2)'!$A:$L,6,FALSE)="","---",(VLOOKUP($AN$2,'選択肢 (2)'!$A:$L,6,FALSE))),"サービス種別未選択")</f>
        <v>理学療法士</v>
      </c>
      <c r="Q11" s="637"/>
      <c r="R11" s="637"/>
      <c r="S11" s="637"/>
      <c r="T11" s="637"/>
      <c r="U11" s="605"/>
      <c r="V11" s="604" t="str">
        <f>IFERROR(IF(VLOOKUP($AN$2,'選択肢 (2)'!$A:$L,7,FALSE)="","---",(VLOOKUP($AN$2,'選択肢 (2)'!$A:$L,7,FALSE))),"サービス種別未選択")</f>
        <v>作業療法士</v>
      </c>
      <c r="W11" s="637"/>
      <c r="X11" s="637"/>
      <c r="Y11" s="637"/>
      <c r="Z11" s="637"/>
      <c r="AA11" s="605"/>
      <c r="AB11" s="604" t="str">
        <f>IFERROR(IF(VLOOKUP($AN$2,'選択肢 (2)'!$A:$L,8,FALSE)="","---",(VLOOKUP($AN$2,'選択肢 (2)'!$A:$L,8,FALSE))),"サービス種別未選択")</f>
        <v>言語聴覚士</v>
      </c>
      <c r="AC11" s="637"/>
      <c r="AD11" s="637"/>
      <c r="AE11" s="637"/>
      <c r="AF11" s="637"/>
      <c r="AG11" s="605"/>
      <c r="AH11" s="604" t="str">
        <f>IFERROR(IF(VLOOKUP($AN$2,'選択肢 (2)'!$A:$L,9,FALSE)="","---",(VLOOKUP($AN$2,'選択肢 (2)'!$A:$L,9,FALSE))),"サービス種別未選択")</f>
        <v>就労支援員</v>
      </c>
      <c r="AI11" s="637"/>
      <c r="AJ11" s="637"/>
      <c r="AK11" s="637"/>
      <c r="AL11" s="637"/>
      <c r="AM11" s="605"/>
      <c r="AN11" s="563" t="str">
        <f>IFERROR(IF(VLOOKUP($AN$2,'選択肢 (2)'!$A:$L,10,FALSE)="","---",(VLOOKUP($AN$2,'選択肢 (2)'!$A:$L,10,FALSE))),"サービス種別未選択")</f>
        <v>職業指導員</v>
      </c>
      <c r="AO11" s="565"/>
      <c r="AP11" s="609" t="str">
        <f>IFERROR(IF(VLOOKUP($AN$2,'選択肢 (2)'!$A:$L,11,FALSE)="","---",(VLOOKUP($AN$2,'選択肢 (2)'!$A:$L,11,FALSE))),"サービス種別未選択")</f>
        <v>生活支援員</v>
      </c>
      <c r="AQ11" s="609"/>
      <c r="AR11" s="609" t="str">
        <f>IFERROR(IF(VLOOKUP($AN$2,'選択肢 (2)'!$A:$L,12,FALSE)="","---",(VLOOKUP($AN$2,'選択肢 (2)'!$A:$L,12,FALSE))),"サービス種別未選択")</f>
        <v>その他職員</v>
      </c>
      <c r="AS11" s="609"/>
      <c r="AT11" s="227"/>
    </row>
    <row r="12" spans="1:48" s="228" customFormat="1" ht="24.95" customHeight="1">
      <c r="A12" s="229"/>
      <c r="B12" s="650"/>
      <c r="C12" s="622"/>
      <c r="D12" s="624"/>
      <c r="E12" s="230" t="s">
        <v>345</v>
      </c>
      <c r="F12" s="230" t="s">
        <v>346</v>
      </c>
      <c r="G12" s="480" t="s">
        <v>347</v>
      </c>
      <c r="H12" s="641" t="s">
        <v>348</v>
      </c>
      <c r="I12" s="641"/>
      <c r="J12" s="638" t="s">
        <v>349</v>
      </c>
      <c r="K12" s="639"/>
      <c r="L12" s="640"/>
      <c r="M12" s="638" t="s">
        <v>350</v>
      </c>
      <c r="N12" s="639"/>
      <c r="O12" s="640"/>
      <c r="P12" s="638" t="s">
        <v>349</v>
      </c>
      <c r="Q12" s="639"/>
      <c r="R12" s="640"/>
      <c r="S12" s="638" t="s">
        <v>350</v>
      </c>
      <c r="T12" s="639"/>
      <c r="U12" s="640"/>
      <c r="V12" s="638" t="s">
        <v>349</v>
      </c>
      <c r="W12" s="639"/>
      <c r="X12" s="640"/>
      <c r="Y12" s="638" t="s">
        <v>350</v>
      </c>
      <c r="Z12" s="639"/>
      <c r="AA12" s="640"/>
      <c r="AB12" s="638" t="s">
        <v>349</v>
      </c>
      <c r="AC12" s="639"/>
      <c r="AD12" s="640"/>
      <c r="AE12" s="638" t="s">
        <v>350</v>
      </c>
      <c r="AF12" s="639"/>
      <c r="AG12" s="640"/>
      <c r="AH12" s="638" t="s">
        <v>349</v>
      </c>
      <c r="AI12" s="639"/>
      <c r="AJ12" s="640"/>
      <c r="AK12" s="638" t="s">
        <v>350</v>
      </c>
      <c r="AL12" s="639"/>
      <c r="AM12" s="640"/>
      <c r="AN12" s="230" t="s">
        <v>345</v>
      </c>
      <c r="AO12" s="230" t="s">
        <v>346</v>
      </c>
      <c r="AP12" s="230" t="s">
        <v>345</v>
      </c>
      <c r="AQ12" s="230" t="s">
        <v>346</v>
      </c>
      <c r="AR12" s="230" t="s">
        <v>345</v>
      </c>
      <c r="AS12" s="230" t="s">
        <v>346</v>
      </c>
      <c r="AT12" s="227"/>
    </row>
    <row r="13" spans="1:48" s="228" customFormat="1" ht="18" customHeight="1">
      <c r="A13" s="229"/>
      <c r="B13" s="481" t="s">
        <v>351</v>
      </c>
      <c r="C13" s="563">
        <f>SUM(E13:AS13)</f>
        <v>0</v>
      </c>
      <c r="D13" s="565"/>
      <c r="E13" s="230">
        <f>COUNTIFS($B:$B,$E$11,$C:$C,"(A)常/専")</f>
        <v>0</v>
      </c>
      <c r="F13" s="230">
        <f>COUNTIFS($B:$B,$E$11,$C:$C,"(B)常/兼")</f>
        <v>0</v>
      </c>
      <c r="G13" s="230">
        <f>COUNTIFS($B:$B,$G$11,$C:$C,"(A)常/専")</f>
        <v>0</v>
      </c>
      <c r="H13" s="641">
        <f>COUNTIFS($B:$B,$G$11,$C:$C,"(B)常/兼")</f>
        <v>0</v>
      </c>
      <c r="I13" s="641"/>
      <c r="J13" s="638">
        <f>COUNTIFS($B:$B,$J$11,$C:$C,"(A)常/専")</f>
        <v>0</v>
      </c>
      <c r="K13" s="639"/>
      <c r="L13" s="640"/>
      <c r="M13" s="638">
        <f>COUNTIFS($B:$B,$J$11,$C:$C,"(B)常/兼")</f>
        <v>0</v>
      </c>
      <c r="N13" s="639"/>
      <c r="O13" s="640"/>
      <c r="P13" s="638">
        <f>COUNTIFS($B:$B,$P$11,$C:$C,"(A)常/専")</f>
        <v>0</v>
      </c>
      <c r="Q13" s="639"/>
      <c r="R13" s="640"/>
      <c r="S13" s="638">
        <f>COUNTIFS($B:$B,$P$11,$C:$C,"(B)常/兼")</f>
        <v>0</v>
      </c>
      <c r="T13" s="639"/>
      <c r="U13" s="640"/>
      <c r="V13" s="638">
        <f>COUNTIFS($B:$B,$V$11,$C:$C,"(A)常/専")</f>
        <v>0</v>
      </c>
      <c r="W13" s="639"/>
      <c r="X13" s="640"/>
      <c r="Y13" s="638">
        <f>COUNTIFS($B:$B,$V$11,$C:$C,"(B)常/兼")</f>
        <v>0</v>
      </c>
      <c r="Z13" s="639"/>
      <c r="AA13" s="640"/>
      <c r="AB13" s="638">
        <f>COUNTIFS($B:$B,$AB$11,$C:$C,"(A)常/専")</f>
        <v>0</v>
      </c>
      <c r="AC13" s="639"/>
      <c r="AD13" s="640"/>
      <c r="AE13" s="638">
        <f>COUNTIFS($B:$B,$AB$11,$C:$C,"(B)常/兼")</f>
        <v>0</v>
      </c>
      <c r="AF13" s="639"/>
      <c r="AG13" s="640"/>
      <c r="AH13" s="638">
        <f>COUNTIFS($B:$B,$AH$11,$C:$C,"(A)常/専")</f>
        <v>0</v>
      </c>
      <c r="AI13" s="639"/>
      <c r="AJ13" s="640"/>
      <c r="AK13" s="638">
        <f>COUNTIFS($B:$B,$AH$11,$C:$C,"(B)常/兼")</f>
        <v>0</v>
      </c>
      <c r="AL13" s="639"/>
      <c r="AM13" s="640"/>
      <c r="AN13" s="230">
        <f>COUNTIFS($B:$B,$AN$11,$C:$C,"(A)常/専")</f>
        <v>0</v>
      </c>
      <c r="AO13" s="230">
        <f>COUNTIFS($B:$B,$AN$11,$C:$C,"(B)常/兼")</f>
        <v>0</v>
      </c>
      <c r="AP13" s="230">
        <f>COUNTIFS($B:$B,$AP$11,$C:$C,"(A)常/専")</f>
        <v>0</v>
      </c>
      <c r="AQ13" s="230">
        <f>COUNTIFS($B:$B,$AP$11,$C:$C,"(B)常/兼")</f>
        <v>0</v>
      </c>
      <c r="AR13" s="230">
        <f>COUNTIFS($B:$B,$AR$11,$C:$C,"(A)常/専")</f>
        <v>0</v>
      </c>
      <c r="AS13" s="230">
        <f>COUNTIFS($B:$B,$AR$11,$C:$C,"(B)常/兼")</f>
        <v>0</v>
      </c>
      <c r="AT13" s="227"/>
    </row>
    <row r="14" spans="1:48" s="228" customFormat="1" ht="18" customHeight="1">
      <c r="A14" s="229"/>
      <c r="B14" s="481" t="s">
        <v>352</v>
      </c>
      <c r="C14" s="563">
        <f>SUM(E14:AS14)</f>
        <v>0</v>
      </c>
      <c r="D14" s="565"/>
      <c r="E14" s="230">
        <f>COUNTIFS($B:$B,$E$11,$C:$C,"(C)非/専")</f>
        <v>0</v>
      </c>
      <c r="F14" s="230">
        <f>COUNTIFS($B:$B,$E$11,$C:$C,"(D)非/兼")</f>
        <v>0</v>
      </c>
      <c r="G14" s="230">
        <f>COUNTIFS($B:$B,$G$11,$C:$C,"(C)非/専")</f>
        <v>0</v>
      </c>
      <c r="H14" s="641">
        <f>COUNTIFS($B:$B,$G$11,$C:$C,"(D)非/兼")</f>
        <v>0</v>
      </c>
      <c r="I14" s="641"/>
      <c r="J14" s="638">
        <f>COUNTIFS($B:$B,$J$11,$C:$C,"(C)非/専")</f>
        <v>0</v>
      </c>
      <c r="K14" s="639"/>
      <c r="L14" s="640"/>
      <c r="M14" s="638">
        <f>COUNTIFS($B:$B,$J$11,$C:$C,"(D)非/兼")</f>
        <v>0</v>
      </c>
      <c r="N14" s="639"/>
      <c r="O14" s="640"/>
      <c r="P14" s="638">
        <f>COUNTIFS($B:$B,$P$11,$C:$C,"(C)非/専")</f>
        <v>0</v>
      </c>
      <c r="Q14" s="639"/>
      <c r="R14" s="640"/>
      <c r="S14" s="638">
        <f>COUNTIFS($B:$B,$P$11,$C:$C,"(D)非/兼")</f>
        <v>0</v>
      </c>
      <c r="T14" s="639"/>
      <c r="U14" s="640"/>
      <c r="V14" s="638">
        <f>COUNTIFS($B:$B,$V$11,$C:$C,"(C)非/専")</f>
        <v>0</v>
      </c>
      <c r="W14" s="639"/>
      <c r="X14" s="640"/>
      <c r="Y14" s="638">
        <f>COUNTIFS($B:$B,$V$11,$C:$C,"(D)非/兼")</f>
        <v>0</v>
      </c>
      <c r="Z14" s="639"/>
      <c r="AA14" s="640"/>
      <c r="AB14" s="638">
        <f>COUNTIFS($B:$B,$AB$11,$C:$C,"(C)非/専")</f>
        <v>0</v>
      </c>
      <c r="AC14" s="639"/>
      <c r="AD14" s="640"/>
      <c r="AE14" s="638">
        <f>COUNTIFS($B:$B,$AB$11,$C:$C,"(D)非/兼")</f>
        <v>0</v>
      </c>
      <c r="AF14" s="639"/>
      <c r="AG14" s="640"/>
      <c r="AH14" s="638">
        <f>COUNTIFS($B:$B,$AH$11,$C:$C,"(C)非/専")</f>
        <v>0</v>
      </c>
      <c r="AI14" s="639"/>
      <c r="AJ14" s="640"/>
      <c r="AK14" s="638">
        <f>COUNTIFS($B:$B,$AH$11,$C:$C,"(D)非/兼")</f>
        <v>0</v>
      </c>
      <c r="AL14" s="639"/>
      <c r="AM14" s="640"/>
      <c r="AN14" s="230">
        <f>COUNTIFS($B:$B,$AN$11,$C:$C,"(C)非/専")</f>
        <v>0</v>
      </c>
      <c r="AO14" s="230">
        <f>COUNTIFS($B:$B,$AN$11,$C:$C,"(D)非/兼")</f>
        <v>0</v>
      </c>
      <c r="AP14" s="230">
        <f>COUNTIFS($B:$B,$AP$11,$C:$C,"(C)非/専")</f>
        <v>0</v>
      </c>
      <c r="AQ14" s="230">
        <f>COUNTIFS($B:$B,$AP$11,$C:$C,"(D)非/兼")</f>
        <v>0</v>
      </c>
      <c r="AR14" s="230">
        <f>COUNTIFS($B:$B,$AR$11,$C:$C,"(C)非/専")</f>
        <v>0</v>
      </c>
      <c r="AS14" s="230">
        <f>COUNTIFS($B:$B,$AR$11,$C:$C,"(D)非/兼")</f>
        <v>0</v>
      </c>
      <c r="AT14" s="227"/>
    </row>
    <row r="15" spans="1:48" s="228" customFormat="1" ht="18" customHeight="1">
      <c r="A15" s="229"/>
      <c r="B15" s="481" t="s">
        <v>353</v>
      </c>
      <c r="C15" s="563">
        <f>SUM(E15:AS15)-(SUMIFS($AR:$AR,$B:$B,"サービス管理責任者")+SUMIFS($AR:$AR,$B:$B,"医師")+SUMIFS($AR:$AR,$B:$B,"その他職員"))</f>
        <v>0</v>
      </c>
      <c r="D15" s="565"/>
      <c r="E15" s="604">
        <f>SUMIF($B:$B,E11,$AR:$AR)</f>
        <v>0</v>
      </c>
      <c r="F15" s="605"/>
      <c r="G15" s="636">
        <f>SUMIF($B:$B,G11,$AR:$AR)</f>
        <v>0</v>
      </c>
      <c r="H15" s="636"/>
      <c r="I15" s="636"/>
      <c r="J15" s="604">
        <f>SUMIF($B:$B,J11,$AR:$AR)</f>
        <v>0</v>
      </c>
      <c r="K15" s="637"/>
      <c r="L15" s="637"/>
      <c r="M15" s="637"/>
      <c r="N15" s="637"/>
      <c r="O15" s="605"/>
      <c r="P15" s="604">
        <f>SUMIF($B:$B,P11,$AR:$AR)</f>
        <v>0</v>
      </c>
      <c r="Q15" s="637"/>
      <c r="R15" s="637"/>
      <c r="S15" s="637"/>
      <c r="T15" s="637"/>
      <c r="U15" s="605"/>
      <c r="V15" s="604">
        <f>SUMIF($B:$B,V11,$AR:$AR)</f>
        <v>0</v>
      </c>
      <c r="W15" s="637"/>
      <c r="X15" s="637"/>
      <c r="Y15" s="637"/>
      <c r="Z15" s="637"/>
      <c r="AA15" s="605"/>
      <c r="AB15" s="604">
        <f>SUMIF($B:$B,AB11,$AR:$AR)</f>
        <v>0</v>
      </c>
      <c r="AC15" s="637"/>
      <c r="AD15" s="637"/>
      <c r="AE15" s="637"/>
      <c r="AF15" s="637"/>
      <c r="AG15" s="605"/>
      <c r="AH15" s="604">
        <f>SUMIF($B:$B,AH11,$AR:$AR)</f>
        <v>0</v>
      </c>
      <c r="AI15" s="637"/>
      <c r="AJ15" s="637"/>
      <c r="AK15" s="637"/>
      <c r="AL15" s="637"/>
      <c r="AM15" s="605"/>
      <c r="AN15" s="604">
        <f>SUMIF($B:$B,AN11,$AR:$AR)</f>
        <v>0</v>
      </c>
      <c r="AO15" s="605"/>
      <c r="AP15" s="604">
        <f>SUMIF($B:$B,AP11,$AR:$AR)</f>
        <v>0</v>
      </c>
      <c r="AQ15" s="605"/>
      <c r="AR15" s="604">
        <f>SUMIF($B:$B,AR11,$AR:$AR)</f>
        <v>0</v>
      </c>
      <c r="AS15" s="605"/>
      <c r="AT15" s="227"/>
    </row>
    <row r="16" spans="1:48" s="228" customFormat="1" ht="7.5" customHeight="1">
      <c r="A16" s="229"/>
      <c r="B16" s="606" t="s">
        <v>354</v>
      </c>
      <c r="C16" s="606"/>
      <c r="D16" s="606"/>
      <c r="E16" s="606"/>
      <c r="F16" s="606"/>
      <c r="G16" s="606"/>
      <c r="H16" s="606"/>
      <c r="I16" s="482"/>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27"/>
    </row>
    <row r="17" spans="1:51" ht="17.25" customHeight="1">
      <c r="A17" s="208"/>
      <c r="B17" s="607"/>
      <c r="C17" s="607"/>
      <c r="D17" s="607"/>
      <c r="E17" s="607"/>
      <c r="F17" s="607"/>
      <c r="G17" s="607"/>
      <c r="H17" s="607"/>
      <c r="I17" s="232" t="str">
        <f t="shared" ref="I17:AM17" si="0">IFERROR(IF(SUMIF($H:$H,"夜間　　",I:I)&gt;0,"🌙"&amp;COUNTIFS($H:$H,"夜間　　",I:I,"&gt;0"),""),"")</f>
        <v/>
      </c>
      <c r="J17" s="232" t="str">
        <f t="shared" si="0"/>
        <v/>
      </c>
      <c r="K17" s="232" t="str">
        <f t="shared" si="0"/>
        <v/>
      </c>
      <c r="L17" s="232" t="str">
        <f t="shared" si="0"/>
        <v/>
      </c>
      <c r="M17" s="232" t="str">
        <f t="shared" si="0"/>
        <v/>
      </c>
      <c r="N17" s="232" t="str">
        <f t="shared" si="0"/>
        <v/>
      </c>
      <c r="O17" s="232" t="str">
        <f t="shared" si="0"/>
        <v/>
      </c>
      <c r="P17" s="232" t="str">
        <f t="shared" si="0"/>
        <v/>
      </c>
      <c r="Q17" s="232" t="str">
        <f t="shared" si="0"/>
        <v/>
      </c>
      <c r="R17" s="232" t="str">
        <f t="shared" si="0"/>
        <v/>
      </c>
      <c r="S17" s="232" t="str">
        <f t="shared" si="0"/>
        <v/>
      </c>
      <c r="T17" s="232" t="str">
        <f t="shared" si="0"/>
        <v/>
      </c>
      <c r="U17" s="232" t="str">
        <f t="shared" si="0"/>
        <v/>
      </c>
      <c r="V17" s="232" t="str">
        <f t="shared" si="0"/>
        <v/>
      </c>
      <c r="W17" s="232" t="str">
        <f t="shared" si="0"/>
        <v/>
      </c>
      <c r="X17" s="232" t="str">
        <f t="shared" si="0"/>
        <v/>
      </c>
      <c r="Y17" s="232" t="str">
        <f t="shared" si="0"/>
        <v/>
      </c>
      <c r="Z17" s="232" t="str">
        <f t="shared" si="0"/>
        <v/>
      </c>
      <c r="AA17" s="232" t="str">
        <f t="shared" si="0"/>
        <v/>
      </c>
      <c r="AB17" s="232" t="str">
        <f t="shared" si="0"/>
        <v/>
      </c>
      <c r="AC17" s="232" t="str">
        <f t="shared" si="0"/>
        <v/>
      </c>
      <c r="AD17" s="232" t="str">
        <f t="shared" si="0"/>
        <v/>
      </c>
      <c r="AE17" s="232" t="str">
        <f t="shared" si="0"/>
        <v/>
      </c>
      <c r="AF17" s="232" t="str">
        <f t="shared" si="0"/>
        <v/>
      </c>
      <c r="AG17" s="232" t="str">
        <f t="shared" si="0"/>
        <v/>
      </c>
      <c r="AH17" s="232" t="str">
        <f t="shared" si="0"/>
        <v/>
      </c>
      <c r="AI17" s="232" t="str">
        <f t="shared" si="0"/>
        <v/>
      </c>
      <c r="AJ17" s="232" t="str">
        <f t="shared" si="0"/>
        <v/>
      </c>
      <c r="AK17" s="232" t="str">
        <f t="shared" si="0"/>
        <v/>
      </c>
      <c r="AL17" s="232" t="str">
        <f t="shared" si="0"/>
        <v/>
      </c>
      <c r="AM17" s="232" t="str">
        <f t="shared" si="0"/>
        <v/>
      </c>
      <c r="AN17" s="226" t="s">
        <v>355</v>
      </c>
      <c r="AO17" s="233"/>
      <c r="AP17" s="208"/>
      <c r="AQ17" s="202"/>
      <c r="AR17" s="233"/>
      <c r="AS17" s="233"/>
      <c r="AT17" s="206"/>
    </row>
    <row r="18" spans="1:51" ht="15" customHeight="1">
      <c r="A18" s="608" t="s">
        <v>588</v>
      </c>
      <c r="B18" s="609" t="s">
        <v>356</v>
      </c>
      <c r="C18" s="610" t="s">
        <v>357</v>
      </c>
      <c r="D18" s="611"/>
      <c r="E18" s="609" t="s">
        <v>358</v>
      </c>
      <c r="F18" s="616" t="s">
        <v>359</v>
      </c>
      <c r="G18" s="617"/>
      <c r="H18" s="618"/>
      <c r="I18" s="625" t="s">
        <v>591</v>
      </c>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7"/>
      <c r="AN18" s="628" t="s">
        <v>360</v>
      </c>
      <c r="AO18" s="629" t="s">
        <v>361</v>
      </c>
      <c r="AP18" s="630" t="s">
        <v>589</v>
      </c>
      <c r="AQ18" s="631"/>
      <c r="AR18" s="629" t="s">
        <v>362</v>
      </c>
      <c r="AS18" s="217"/>
      <c r="AT18" s="223"/>
    </row>
    <row r="19" spans="1:51" ht="15" customHeight="1">
      <c r="A19" s="608"/>
      <c r="B19" s="609"/>
      <c r="C19" s="612"/>
      <c r="D19" s="613"/>
      <c r="E19" s="609"/>
      <c r="F19" s="619"/>
      <c r="G19" s="620"/>
      <c r="H19" s="621"/>
      <c r="I19" s="563" t="s">
        <v>363</v>
      </c>
      <c r="J19" s="564"/>
      <c r="K19" s="564"/>
      <c r="L19" s="564"/>
      <c r="M19" s="564"/>
      <c r="N19" s="564"/>
      <c r="O19" s="565"/>
      <c r="P19" s="609" t="s">
        <v>364</v>
      </c>
      <c r="Q19" s="609"/>
      <c r="R19" s="609"/>
      <c r="S19" s="609"/>
      <c r="T19" s="609"/>
      <c r="U19" s="609"/>
      <c r="V19" s="609"/>
      <c r="W19" s="609" t="s">
        <v>365</v>
      </c>
      <c r="X19" s="609"/>
      <c r="Y19" s="609"/>
      <c r="Z19" s="609"/>
      <c r="AA19" s="609"/>
      <c r="AB19" s="609"/>
      <c r="AC19" s="609"/>
      <c r="AD19" s="609" t="s">
        <v>366</v>
      </c>
      <c r="AE19" s="609"/>
      <c r="AF19" s="609"/>
      <c r="AG19" s="609"/>
      <c r="AH19" s="609"/>
      <c r="AI19" s="609"/>
      <c r="AJ19" s="609"/>
      <c r="AK19" s="609" t="str">
        <f>IF(AN4="暦月","第５週","")</f>
        <v>第５週</v>
      </c>
      <c r="AL19" s="609"/>
      <c r="AM19" s="609"/>
      <c r="AN19" s="628"/>
      <c r="AO19" s="629"/>
      <c r="AP19" s="632"/>
      <c r="AQ19" s="633"/>
      <c r="AR19" s="629"/>
      <c r="AS19" s="211"/>
      <c r="AT19" s="206"/>
    </row>
    <row r="20" spans="1:51" ht="15" customHeight="1">
      <c r="A20" s="608"/>
      <c r="B20" s="609"/>
      <c r="C20" s="612"/>
      <c r="D20" s="613"/>
      <c r="E20" s="609"/>
      <c r="F20" s="619"/>
      <c r="G20" s="620"/>
      <c r="H20" s="621"/>
      <c r="I20" s="234">
        <f>DATE($P$3,$V$3,1)</f>
        <v>45597</v>
      </c>
      <c r="J20" s="234">
        <f>DATE($P$3,$V$3,2)</f>
        <v>45598</v>
      </c>
      <c r="K20" s="234">
        <f>DATE($P$3,$V$3,3)</f>
        <v>45599</v>
      </c>
      <c r="L20" s="234">
        <f>DATE($P$3,$V$3,4)</f>
        <v>45600</v>
      </c>
      <c r="M20" s="234">
        <f>DATE($P$3,$V$3,5)</f>
        <v>45601</v>
      </c>
      <c r="N20" s="234">
        <f>DATE($P$3,$V$3,6)</f>
        <v>45602</v>
      </c>
      <c r="O20" s="234">
        <f>DATE($P$3,$V$3,7)</f>
        <v>45603</v>
      </c>
      <c r="P20" s="234">
        <f>DATE($P$3,$V$3,8)</f>
        <v>45604</v>
      </c>
      <c r="Q20" s="234">
        <f>DATE($P$3,$V$3,9)</f>
        <v>45605</v>
      </c>
      <c r="R20" s="234">
        <f>DATE($P$3,$V$3,10)</f>
        <v>45606</v>
      </c>
      <c r="S20" s="234">
        <f>DATE($P$3,$V$3,11)</f>
        <v>45607</v>
      </c>
      <c r="T20" s="234">
        <f>DATE($P$3,$V$3,12)</f>
        <v>45608</v>
      </c>
      <c r="U20" s="234">
        <f>DATE($P$3,$V$3,13)</f>
        <v>45609</v>
      </c>
      <c r="V20" s="234">
        <f>DATE($P$3,$V$3,14)</f>
        <v>45610</v>
      </c>
      <c r="W20" s="234">
        <f>DATE($P$3,$V$3,15)</f>
        <v>45611</v>
      </c>
      <c r="X20" s="234">
        <f>DATE($P$3,$V$3,16)</f>
        <v>45612</v>
      </c>
      <c r="Y20" s="234">
        <f>DATE($P$3,$V$3,17)</f>
        <v>45613</v>
      </c>
      <c r="Z20" s="234">
        <f>DATE($P$3,$V$3,18)</f>
        <v>45614</v>
      </c>
      <c r="AA20" s="234">
        <f>DATE($P$3,$V$3,19)</f>
        <v>45615</v>
      </c>
      <c r="AB20" s="234">
        <f>DATE($P$3,$V$3,20)</f>
        <v>45616</v>
      </c>
      <c r="AC20" s="234">
        <f>DATE($P$3,$V$3,21)</f>
        <v>45617</v>
      </c>
      <c r="AD20" s="234">
        <f>DATE($P$3,$V$3,22)</f>
        <v>45618</v>
      </c>
      <c r="AE20" s="234">
        <f>DATE($P$3,$V$3,23)</f>
        <v>45619</v>
      </c>
      <c r="AF20" s="234">
        <f>DATE($P$3,$V$3,24)</f>
        <v>45620</v>
      </c>
      <c r="AG20" s="234">
        <f>DATE($P$3,$V$3,25)</f>
        <v>45621</v>
      </c>
      <c r="AH20" s="234">
        <f>DATE($P$3,$V$3,26)</f>
        <v>45622</v>
      </c>
      <c r="AI20" s="234">
        <f>DATE($P$3,$V$3,27)</f>
        <v>45623</v>
      </c>
      <c r="AJ20" s="234">
        <f>DATE($P$3,$V$3,28)</f>
        <v>45624</v>
      </c>
      <c r="AK20" s="234">
        <f>IF(AN4="暦月",IF(DAY(EOMONTH(I20,0))&lt;29,"",DATE($P$3,$V$3,29)),"")</f>
        <v>45625</v>
      </c>
      <c r="AL20" s="234">
        <f>IF(AN4="暦月",IF(DAY(EOMONTH(I20,0))&lt;30,"",DATE($P$3,$V$3,30)),"")</f>
        <v>45626</v>
      </c>
      <c r="AM20" s="234" t="str">
        <f>IF(AN4="暦月",IF(DAY(EOMONTH(I20,0))&lt;31,"",DATE($P$3,$V$3,31)),"")</f>
        <v/>
      </c>
      <c r="AN20" s="628"/>
      <c r="AO20" s="629"/>
      <c r="AP20" s="632"/>
      <c r="AQ20" s="633"/>
      <c r="AR20" s="629"/>
      <c r="AS20" s="205"/>
      <c r="AT20" s="206"/>
    </row>
    <row r="21" spans="1:51" ht="15" customHeight="1">
      <c r="A21" s="608"/>
      <c r="B21" s="609"/>
      <c r="C21" s="614"/>
      <c r="D21" s="615"/>
      <c r="E21" s="609"/>
      <c r="F21" s="622"/>
      <c r="G21" s="623"/>
      <c r="H21" s="624"/>
      <c r="I21" s="235">
        <f>DATE($P$3,$V$3,1)</f>
        <v>45597</v>
      </c>
      <c r="J21" s="235">
        <f>DATE($P$3,$V$3,2)</f>
        <v>45598</v>
      </c>
      <c r="K21" s="235">
        <f>DATE($P$3,$V$3,3)</f>
        <v>45599</v>
      </c>
      <c r="L21" s="235">
        <f>DATE($P$3,$V$3,4)</f>
        <v>45600</v>
      </c>
      <c r="M21" s="235">
        <f>DATE($P$3,$V$3,5)</f>
        <v>45601</v>
      </c>
      <c r="N21" s="235">
        <f>DATE($P$3,$V$3,6)</f>
        <v>45602</v>
      </c>
      <c r="O21" s="235">
        <f>DATE($P$3,$V$3,7)</f>
        <v>45603</v>
      </c>
      <c r="P21" s="235">
        <f>DATE($P$3,$V$3,8)</f>
        <v>45604</v>
      </c>
      <c r="Q21" s="235">
        <f>DATE($P$3,$V$3,9)</f>
        <v>45605</v>
      </c>
      <c r="R21" s="235">
        <f>DATE($P$3,$V$3,10)</f>
        <v>45606</v>
      </c>
      <c r="S21" s="235">
        <f>DATE($P$3,$V$3,11)</f>
        <v>45607</v>
      </c>
      <c r="T21" s="235">
        <f>DATE($P$3,$V$3,12)</f>
        <v>45608</v>
      </c>
      <c r="U21" s="235">
        <f>DATE($P$3,$V$3,13)</f>
        <v>45609</v>
      </c>
      <c r="V21" s="235">
        <f>DATE($P$3,$V$3,14)</f>
        <v>45610</v>
      </c>
      <c r="W21" s="235">
        <f>DATE($P$3,$V$3,15)</f>
        <v>45611</v>
      </c>
      <c r="X21" s="235">
        <f>DATE($P$3,$V$3,16)</f>
        <v>45612</v>
      </c>
      <c r="Y21" s="235">
        <f>DATE($P$3,$V$3,17)</f>
        <v>45613</v>
      </c>
      <c r="Z21" s="235">
        <f>DATE($P$3,$V$3,18)</f>
        <v>45614</v>
      </c>
      <c r="AA21" s="235">
        <f>DATE($P$3,$V$3,19)</f>
        <v>45615</v>
      </c>
      <c r="AB21" s="235">
        <f>DATE($P$3,$V$3,20)</f>
        <v>45616</v>
      </c>
      <c r="AC21" s="235">
        <f>DATE($P$3,$V$3,21)</f>
        <v>45617</v>
      </c>
      <c r="AD21" s="235">
        <f>DATE($P$3,$V$3,22)</f>
        <v>45618</v>
      </c>
      <c r="AE21" s="235">
        <f>DATE($P$3,$V$3,23)</f>
        <v>45619</v>
      </c>
      <c r="AF21" s="235">
        <f>DATE($P$3,$V$3,24)</f>
        <v>45620</v>
      </c>
      <c r="AG21" s="235">
        <f>DATE($P$3,$V$3,25)</f>
        <v>45621</v>
      </c>
      <c r="AH21" s="235">
        <f>DATE($P$3,$V$3,26)</f>
        <v>45622</v>
      </c>
      <c r="AI21" s="235">
        <f>DATE($P$3,$V$3,27)</f>
        <v>45623</v>
      </c>
      <c r="AJ21" s="235">
        <f>DATE($P$3,$V$3,28)</f>
        <v>45624</v>
      </c>
      <c r="AK21" s="235">
        <f>IF(AN4="暦月",IF(DAY(EOMONTH(I21,0))&lt;29,"",DATE($P$3,$V$3,29)),"")</f>
        <v>45625</v>
      </c>
      <c r="AL21" s="235">
        <f>IF(AN4="暦月",IF(DAY(EOMONTH(I21,0))&lt;30,"",DATE($P$3,$V$3,30)),"")</f>
        <v>45626</v>
      </c>
      <c r="AM21" s="235" t="str">
        <f>IF(AN4="暦月",IF(DAY(EOMONTH(I21,0))&lt;31,"",DATE($P$3,$V$3,31)),"")</f>
        <v/>
      </c>
      <c r="AN21" s="628"/>
      <c r="AO21" s="629"/>
      <c r="AP21" s="634"/>
      <c r="AQ21" s="635"/>
      <c r="AR21" s="629"/>
      <c r="AS21" s="205"/>
      <c r="AT21" s="206"/>
      <c r="AU21" s="602" t="s">
        <v>353</v>
      </c>
      <c r="AV21" s="603"/>
      <c r="AX21" s="602" t="s">
        <v>367</v>
      </c>
      <c r="AY21" s="603"/>
    </row>
    <row r="22" spans="1:51" ht="12" customHeight="1">
      <c r="A22" s="584">
        <v>1</v>
      </c>
      <c r="B22" s="587"/>
      <c r="C22" s="590"/>
      <c r="D22" s="593" t="s">
        <v>243</v>
      </c>
      <c r="E22" s="596"/>
      <c r="F22" s="566"/>
      <c r="G22" s="567"/>
      <c r="H22" s="236" t="s">
        <v>368</v>
      </c>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572">
        <f>+SUM(I23:AM24)</f>
        <v>0</v>
      </c>
      <c r="AO22" s="575">
        <f>IF($AN$4="４週",AN22/4,AN22/(DAY(EOMONTH($I$20,0))/7))</f>
        <v>0</v>
      </c>
      <c r="AP22" s="578"/>
      <c r="AQ22" s="579"/>
      <c r="AR22" s="575" t="str">
        <f>IF(AN4="４週",AU23,AV23)</f>
        <v/>
      </c>
      <c r="AS22" s="205"/>
      <c r="AT22" s="206"/>
      <c r="AU22" s="237" t="s">
        <v>369</v>
      </c>
      <c r="AV22" s="237" t="s">
        <v>370</v>
      </c>
      <c r="AX22" s="237" t="s">
        <v>371</v>
      </c>
      <c r="AY22" s="237" t="s">
        <v>372</v>
      </c>
    </row>
    <row r="23" spans="1:51" ht="12" customHeight="1">
      <c r="A23" s="585"/>
      <c r="B23" s="588"/>
      <c r="C23" s="591"/>
      <c r="D23" s="594"/>
      <c r="E23" s="597"/>
      <c r="F23" s="568"/>
      <c r="G23" s="569"/>
      <c r="H23" s="238" t="s">
        <v>373</v>
      </c>
      <c r="I23" s="239" t="str">
        <f>IFERROR(VLOOKUP(I22,'P1'!$B:$AP,41,FALSE),"")</f>
        <v/>
      </c>
      <c r="J23" s="239" t="str">
        <f>IFERROR(VLOOKUP(J22,'P1'!$B:$AP,41,FALSE),"")</f>
        <v/>
      </c>
      <c r="K23" s="239" t="str">
        <f>IFERROR(VLOOKUP(K22,'P1'!$B:$AP,41,FALSE),"")</f>
        <v/>
      </c>
      <c r="L23" s="239" t="str">
        <f>IFERROR(VLOOKUP(L22,'P1'!$B:$AP,41,FALSE),"")</f>
        <v/>
      </c>
      <c r="M23" s="239" t="str">
        <f>IFERROR(VLOOKUP(M22,'P1'!$B:$AP,41,FALSE),"")</f>
        <v/>
      </c>
      <c r="N23" s="239" t="str">
        <f>IFERROR(VLOOKUP(N22,'P1'!$B:$AP,41,FALSE),"")</f>
        <v/>
      </c>
      <c r="O23" s="239" t="str">
        <f>IFERROR(VLOOKUP(O22,'P1'!$B:$AP,41,FALSE),"")</f>
        <v/>
      </c>
      <c r="P23" s="239" t="str">
        <f>IFERROR(VLOOKUP(P22,'P1'!$B:$AP,41,FALSE),"")</f>
        <v/>
      </c>
      <c r="Q23" s="239" t="str">
        <f>IFERROR(VLOOKUP(Q22,'P1'!$B:$AP,41,FALSE),"")</f>
        <v/>
      </c>
      <c r="R23" s="239" t="str">
        <f>IFERROR(VLOOKUP(R22,'P1'!$B:$AP,41,FALSE),"")</f>
        <v/>
      </c>
      <c r="S23" s="239" t="str">
        <f>IFERROR(VLOOKUP(S22,'P1'!$B:$AP,41,FALSE),"")</f>
        <v/>
      </c>
      <c r="T23" s="239" t="str">
        <f>IFERROR(VLOOKUP(T22,'P1'!$B:$AP,41,FALSE),"")</f>
        <v/>
      </c>
      <c r="U23" s="239" t="str">
        <f>IFERROR(VLOOKUP(U22,'P1'!$B:$AP,41,FALSE),"")</f>
        <v/>
      </c>
      <c r="V23" s="239" t="str">
        <f>IFERROR(VLOOKUP(V22,'P1'!$B:$AP,41,FALSE),"")</f>
        <v/>
      </c>
      <c r="W23" s="239" t="str">
        <f>IFERROR(VLOOKUP(W22,'P1'!$B:$AP,41,FALSE),"")</f>
        <v/>
      </c>
      <c r="X23" s="239" t="str">
        <f>IFERROR(VLOOKUP(X22,'P1'!$B:$AP,41,FALSE),"")</f>
        <v/>
      </c>
      <c r="Y23" s="239" t="str">
        <f>IFERROR(VLOOKUP(Y22,'P1'!$B:$AP,41,FALSE),"")</f>
        <v/>
      </c>
      <c r="Z23" s="239" t="str">
        <f>IFERROR(VLOOKUP(Z22,'P1'!$B:$AP,41,FALSE),"")</f>
        <v/>
      </c>
      <c r="AA23" s="239" t="str">
        <f>IFERROR(VLOOKUP(AA22,'P1'!$B:$AP,41,FALSE),"")</f>
        <v/>
      </c>
      <c r="AB23" s="239" t="str">
        <f>IFERROR(VLOOKUP(AB22,'P1'!$B:$AP,41,FALSE),"")</f>
        <v/>
      </c>
      <c r="AC23" s="239" t="str">
        <f>IFERROR(VLOOKUP(AC22,'P1'!$B:$AP,41,FALSE),"")</f>
        <v/>
      </c>
      <c r="AD23" s="239" t="str">
        <f>IFERROR(VLOOKUP(AD22,'P1'!$B:$AP,41,FALSE),"")</f>
        <v/>
      </c>
      <c r="AE23" s="239" t="str">
        <f>IFERROR(VLOOKUP(AE22,'P1'!$B:$AP,41,FALSE),"")</f>
        <v/>
      </c>
      <c r="AF23" s="239" t="str">
        <f>IFERROR(VLOOKUP(AF22,'P1'!$B:$AP,41,FALSE),"")</f>
        <v/>
      </c>
      <c r="AG23" s="239" t="str">
        <f>IFERROR(VLOOKUP(AG22,'P1'!$B:$AP,41,FALSE),"")</f>
        <v/>
      </c>
      <c r="AH23" s="239" t="str">
        <f>IFERROR(VLOOKUP(AH22,'P1'!$B:$AP,41,FALSE),"")</f>
        <v/>
      </c>
      <c r="AI23" s="239" t="str">
        <f>IFERROR(VLOOKUP(AI22,'P1'!$B:$AP,41,FALSE),"")</f>
        <v/>
      </c>
      <c r="AJ23" s="239" t="str">
        <f>IFERROR(VLOOKUP(AJ22,'P1'!$B:$AP,41,FALSE),"")</f>
        <v/>
      </c>
      <c r="AK23" s="239" t="str">
        <f>IFERROR(VLOOKUP(AK22,'P1'!$B:$AP,41,FALSE),"")</f>
        <v/>
      </c>
      <c r="AL23" s="239" t="str">
        <f>IFERROR(VLOOKUP(AL22,'P1'!$B:$AP,41,FALSE),"")</f>
        <v/>
      </c>
      <c r="AM23" s="239" t="str">
        <f>IFERROR(VLOOKUP(AM22,'P1'!$B:$AP,41,FALSE),"")</f>
        <v/>
      </c>
      <c r="AN23" s="573"/>
      <c r="AO23" s="576"/>
      <c r="AP23" s="580"/>
      <c r="AQ23" s="581"/>
      <c r="AR23" s="576"/>
      <c r="AS23" s="205"/>
      <c r="AT23" s="206"/>
      <c r="AU23" s="240" t="str">
        <f>IFERROR(IF($D22="□",ROUNDDOWN($AO22/$AK$7,1),ROUNDDOWN($AO22/$AK$9,1)),"")</f>
        <v/>
      </c>
      <c r="AV23" s="240" t="str">
        <f>IFERROR(IF($D22="□",ROUNDDOWN($AN22/$AO$7,1),ROUNDDOWN($AN22/$AO$9,1)),"")</f>
        <v/>
      </c>
      <c r="AX23" s="240" t="str">
        <f>IFERROR(IF($D22="□",(VLOOKUP(F22,'[8]ますた君 '!$C:$E,3,FALSE)/($AK$7*4)),(VLOOKUP(F22,'[8]ますた君 '!$C:$E,3,FALSE)/($AK$9*4))),"")</f>
        <v/>
      </c>
      <c r="AY23" s="240" t="str">
        <f>IFERROR(IF($D22="□",(VLOOKUP(F22,'[8]ますた君 '!$C:$E,3,FALSE)/$AO$7),(VLOOKUP(F22,'[8]ますた君 '!$C:$E,3,FALSE)/$AO$9)),"")</f>
        <v/>
      </c>
    </row>
    <row r="24" spans="1:51" ht="12" customHeight="1">
      <c r="A24" s="586"/>
      <c r="B24" s="589"/>
      <c r="C24" s="592"/>
      <c r="D24" s="595"/>
      <c r="E24" s="598"/>
      <c r="F24" s="570"/>
      <c r="G24" s="571"/>
      <c r="H24" s="241" t="s">
        <v>374</v>
      </c>
      <c r="I24" s="239" t="str">
        <f>IFERROR(VLOOKUP(I22,'P1'!$B:$AP,31,FALSE),"")</f>
        <v/>
      </c>
      <c r="J24" s="239" t="str">
        <f>IFERROR(VLOOKUP(J22,'P1'!$B:$AP,31,FALSE),"")</f>
        <v/>
      </c>
      <c r="K24" s="239" t="str">
        <f>IFERROR(VLOOKUP(K22,'P1'!$B:$AP,31,FALSE),"")</f>
        <v/>
      </c>
      <c r="L24" s="239" t="str">
        <f>IFERROR(VLOOKUP(L22,'P1'!$B:$AP,31,FALSE),"")</f>
        <v/>
      </c>
      <c r="M24" s="239" t="str">
        <f>IFERROR(VLOOKUP(M22,'P1'!$B:$AP,31,FALSE),"")</f>
        <v/>
      </c>
      <c r="N24" s="239" t="str">
        <f>IFERROR(VLOOKUP(N22,'P1'!$B:$AP,31,FALSE),"")</f>
        <v/>
      </c>
      <c r="O24" s="239" t="str">
        <f>IFERROR(VLOOKUP(O22,'P1'!$B:$AP,31,FALSE),"")</f>
        <v/>
      </c>
      <c r="P24" s="239" t="str">
        <f>IFERROR(VLOOKUP(P22,'P1'!$B:$AP,31,FALSE),"")</f>
        <v/>
      </c>
      <c r="Q24" s="239" t="str">
        <f>IFERROR(VLOOKUP(Q22,'P1'!$B:$AP,31,FALSE),"")</f>
        <v/>
      </c>
      <c r="R24" s="239" t="str">
        <f>IFERROR(VLOOKUP(R22,'P1'!$B:$AP,31,FALSE),"")</f>
        <v/>
      </c>
      <c r="S24" s="239" t="str">
        <f>IFERROR(VLOOKUP(S22,'P1'!$B:$AP,31,FALSE),"")</f>
        <v/>
      </c>
      <c r="T24" s="239" t="str">
        <f>IFERROR(VLOOKUP(T22,'P1'!$B:$AP,31,FALSE),"")</f>
        <v/>
      </c>
      <c r="U24" s="239" t="str">
        <f>IFERROR(VLOOKUP(U22,'P1'!$B:$AP,31,FALSE),"")</f>
        <v/>
      </c>
      <c r="V24" s="239" t="str">
        <f>IFERROR(VLOOKUP(V22,'P1'!$B:$AP,31,FALSE),"")</f>
        <v/>
      </c>
      <c r="W24" s="239" t="str">
        <f>IFERROR(VLOOKUP(W22,'P1'!$B:$AP,31,FALSE),"")</f>
        <v/>
      </c>
      <c r="X24" s="239" t="str">
        <f>IFERROR(VLOOKUP(X22,'P1'!$B:$AP,31,FALSE),"")</f>
        <v/>
      </c>
      <c r="Y24" s="239" t="str">
        <f>IFERROR(VLOOKUP(Y22,'P1'!$B:$AP,31,FALSE),"")</f>
        <v/>
      </c>
      <c r="Z24" s="239" t="str">
        <f>IFERROR(VLOOKUP(Z22,'P1'!$B:$AP,31,FALSE),"")</f>
        <v/>
      </c>
      <c r="AA24" s="239" t="str">
        <f>IFERROR(VLOOKUP(AA22,'P1'!$B:$AP,31,FALSE),"")</f>
        <v/>
      </c>
      <c r="AB24" s="239" t="str">
        <f>IFERROR(VLOOKUP(AB22,'P1'!$B:$AP,31,FALSE),"")</f>
        <v/>
      </c>
      <c r="AC24" s="239" t="str">
        <f>IFERROR(VLOOKUP(AC22,'P1'!$B:$AP,31,FALSE),"")</f>
        <v/>
      </c>
      <c r="AD24" s="239" t="str">
        <f>IFERROR(VLOOKUP(AD22,'P1'!$B:$AP,31,FALSE),"")</f>
        <v/>
      </c>
      <c r="AE24" s="239" t="str">
        <f>IFERROR(VLOOKUP(AE22,'P1'!$B:$AP,31,FALSE),"")</f>
        <v/>
      </c>
      <c r="AF24" s="239" t="str">
        <f>IFERROR(VLOOKUP(AF22,'P1'!$B:$AP,31,FALSE),"")</f>
        <v/>
      </c>
      <c r="AG24" s="239" t="str">
        <f>IFERROR(VLOOKUP(AG22,'P1'!$B:$AP,31,FALSE),"")</f>
        <v/>
      </c>
      <c r="AH24" s="239" t="str">
        <f>IFERROR(VLOOKUP(AH22,'P1'!$B:$AP,31,FALSE),"")</f>
        <v/>
      </c>
      <c r="AI24" s="239" t="str">
        <f>IFERROR(VLOOKUP(AI22,'P1'!$B:$AP,31,FALSE),"")</f>
        <v/>
      </c>
      <c r="AJ24" s="239" t="str">
        <f>IFERROR(VLOOKUP(AJ22,'P1'!$B:$AP,31,FALSE),"")</f>
        <v/>
      </c>
      <c r="AK24" s="239" t="str">
        <f>IFERROR(VLOOKUP(AK22,'P1'!$B:$AP,31,FALSE),"")</f>
        <v/>
      </c>
      <c r="AL24" s="239" t="str">
        <f>IFERROR(VLOOKUP(AL22,'P1'!$B:$AP,31,FALSE),"")</f>
        <v/>
      </c>
      <c r="AM24" s="239" t="str">
        <f>IFERROR(VLOOKUP(AM22,'P1'!$B:$AP,31,FALSE),"")</f>
        <v/>
      </c>
      <c r="AN24" s="574"/>
      <c r="AO24" s="577"/>
      <c r="AP24" s="582"/>
      <c r="AQ24" s="583"/>
      <c r="AR24" s="577"/>
      <c r="AS24" s="211"/>
      <c r="AT24" s="206"/>
      <c r="AU24" s="242"/>
      <c r="AV24" s="242"/>
      <c r="AX24" s="242"/>
      <c r="AY24" s="242"/>
    </row>
    <row r="25" spans="1:51" ht="12" customHeight="1">
      <c r="A25" s="584">
        <v>2</v>
      </c>
      <c r="B25" s="587"/>
      <c r="C25" s="590"/>
      <c r="D25" s="593" t="s">
        <v>243</v>
      </c>
      <c r="E25" s="596"/>
      <c r="F25" s="566"/>
      <c r="G25" s="567"/>
      <c r="H25" s="236" t="s">
        <v>368</v>
      </c>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572">
        <f>+SUM(I26:AM27)</f>
        <v>0</v>
      </c>
      <c r="AO25" s="575">
        <f>IF($AN$4="４週",AN25/4,AN25/(DAY(EOMONTH($I$20,0))/7))</f>
        <v>0</v>
      </c>
      <c r="AP25" s="578"/>
      <c r="AQ25" s="579"/>
      <c r="AR25" s="575" t="str">
        <f>IF(AN7="４週",AU26,AV26)</f>
        <v/>
      </c>
      <c r="AS25" s="211"/>
      <c r="AT25" s="206"/>
      <c r="AU25" s="237" t="s">
        <v>369</v>
      </c>
      <c r="AV25" s="237" t="s">
        <v>370</v>
      </c>
      <c r="AX25" s="237" t="s">
        <v>371</v>
      </c>
      <c r="AY25" s="237" t="s">
        <v>372</v>
      </c>
    </row>
    <row r="26" spans="1:51" ht="12" customHeight="1">
      <c r="A26" s="585"/>
      <c r="B26" s="588"/>
      <c r="C26" s="591"/>
      <c r="D26" s="594"/>
      <c r="E26" s="597"/>
      <c r="F26" s="568"/>
      <c r="G26" s="569"/>
      <c r="H26" s="238" t="s">
        <v>373</v>
      </c>
      <c r="I26" s="239" t="str">
        <f>IFERROR(VLOOKUP(I25,'P1'!$B:$AP,41,FALSE),"")</f>
        <v/>
      </c>
      <c r="J26" s="239" t="str">
        <f>IFERROR(VLOOKUP(J25,'P1'!$B:$AP,41,FALSE),"")</f>
        <v/>
      </c>
      <c r="K26" s="239" t="str">
        <f>IFERROR(VLOOKUP(K25,'P1'!$B:$AP,41,FALSE),"")</f>
        <v/>
      </c>
      <c r="L26" s="239" t="str">
        <f>IFERROR(VLOOKUP(L25,'P1'!$B:$AP,41,FALSE),"")</f>
        <v/>
      </c>
      <c r="M26" s="239" t="str">
        <f>IFERROR(VLOOKUP(M25,'P1'!$B:$AP,41,FALSE),"")</f>
        <v/>
      </c>
      <c r="N26" s="239" t="str">
        <f>IFERROR(VLOOKUP(N25,'P1'!$B:$AP,41,FALSE),"")</f>
        <v/>
      </c>
      <c r="O26" s="239" t="str">
        <f>IFERROR(VLOOKUP(O25,'P1'!$B:$AP,41,FALSE),"")</f>
        <v/>
      </c>
      <c r="P26" s="239" t="str">
        <f>IFERROR(VLOOKUP(P25,'P1'!$B:$AP,41,FALSE),"")</f>
        <v/>
      </c>
      <c r="Q26" s="239" t="str">
        <f>IFERROR(VLOOKUP(Q25,'P1'!$B:$AP,41,FALSE),"")</f>
        <v/>
      </c>
      <c r="R26" s="239" t="str">
        <f>IFERROR(VLOOKUP(R25,'P1'!$B:$AP,41,FALSE),"")</f>
        <v/>
      </c>
      <c r="S26" s="239" t="str">
        <f>IFERROR(VLOOKUP(S25,'P1'!$B:$AP,41,FALSE),"")</f>
        <v/>
      </c>
      <c r="T26" s="239" t="str">
        <f>IFERROR(VLOOKUP(T25,'P1'!$B:$AP,41,FALSE),"")</f>
        <v/>
      </c>
      <c r="U26" s="239" t="str">
        <f>IFERROR(VLOOKUP(U25,'P1'!$B:$AP,41,FALSE),"")</f>
        <v/>
      </c>
      <c r="V26" s="239" t="str">
        <f>IFERROR(VLOOKUP(V25,'P1'!$B:$AP,41,FALSE),"")</f>
        <v/>
      </c>
      <c r="W26" s="239" t="str">
        <f>IFERROR(VLOOKUP(W25,'P1'!$B:$AP,41,FALSE),"")</f>
        <v/>
      </c>
      <c r="X26" s="239" t="str">
        <f>IFERROR(VLOOKUP(X25,'P1'!$B:$AP,41,FALSE),"")</f>
        <v/>
      </c>
      <c r="Y26" s="239" t="str">
        <f>IFERROR(VLOOKUP(Y25,'P1'!$B:$AP,41,FALSE),"")</f>
        <v/>
      </c>
      <c r="Z26" s="239" t="str">
        <f>IFERROR(VLOOKUP(Z25,'P1'!$B:$AP,41,FALSE),"")</f>
        <v/>
      </c>
      <c r="AA26" s="239" t="str">
        <f>IFERROR(VLOOKUP(AA25,'P1'!$B:$AP,41,FALSE),"")</f>
        <v/>
      </c>
      <c r="AB26" s="239" t="str">
        <f>IFERROR(VLOOKUP(AB25,'P1'!$B:$AP,41,FALSE),"")</f>
        <v/>
      </c>
      <c r="AC26" s="239" t="str">
        <f>IFERROR(VLOOKUP(AC25,'P1'!$B:$AP,41,FALSE),"")</f>
        <v/>
      </c>
      <c r="AD26" s="239" t="str">
        <f>IFERROR(VLOOKUP(AD25,'P1'!$B:$AP,41,FALSE),"")</f>
        <v/>
      </c>
      <c r="AE26" s="239" t="str">
        <f>IFERROR(VLOOKUP(AE25,'P1'!$B:$AP,41,FALSE),"")</f>
        <v/>
      </c>
      <c r="AF26" s="239" t="str">
        <f>IFERROR(VLOOKUP(AF25,'P1'!$B:$AP,41,FALSE),"")</f>
        <v/>
      </c>
      <c r="AG26" s="239" t="str">
        <f>IFERROR(VLOOKUP(AG25,'P1'!$B:$AP,41,FALSE),"")</f>
        <v/>
      </c>
      <c r="AH26" s="239" t="str">
        <f>IFERROR(VLOOKUP(AH25,'P1'!$B:$AP,41,FALSE),"")</f>
        <v/>
      </c>
      <c r="AI26" s="239" t="str">
        <f>IFERROR(VLOOKUP(AI25,'P1'!$B:$AP,41,FALSE),"")</f>
        <v/>
      </c>
      <c r="AJ26" s="239" t="str">
        <f>IFERROR(VLOOKUP(AJ25,'P1'!$B:$AP,41,FALSE),"")</f>
        <v/>
      </c>
      <c r="AK26" s="239" t="str">
        <f>IFERROR(VLOOKUP(AK25,'P1'!$B:$AP,41,FALSE),"")</f>
        <v/>
      </c>
      <c r="AL26" s="239" t="str">
        <f>IFERROR(VLOOKUP(AL25,'P1'!$B:$AP,41,FALSE),"")</f>
        <v/>
      </c>
      <c r="AM26" s="239" t="str">
        <f>IFERROR(VLOOKUP(AM25,'P1'!$B:$AP,41,FALSE),"")</f>
        <v/>
      </c>
      <c r="AN26" s="573"/>
      <c r="AO26" s="576"/>
      <c r="AP26" s="580"/>
      <c r="AQ26" s="581"/>
      <c r="AR26" s="576"/>
      <c r="AS26" s="205"/>
      <c r="AT26" s="206"/>
      <c r="AU26" s="240" t="str">
        <f>IFERROR(IF($D25="□",ROUNDDOWN($AO25/$AK$7,1),ROUNDDOWN($AO25/$AK$9,1)),"")</f>
        <v/>
      </c>
      <c r="AV26" s="240" t="str">
        <f>IFERROR(IF($D25="□",ROUNDDOWN($AN25/$AO$7,1),ROUNDDOWN($AN25/$AO$9,1)),"")</f>
        <v/>
      </c>
      <c r="AX26" s="240" t="str">
        <f>IFERROR(IF($D25="□",(VLOOKUP(F25,'[8]ますた君 '!$C:$E,3,FALSE)/($AK$7*4)),(VLOOKUP(F25,'[8]ますた君 '!$C:$E,3,FALSE)/($AK$9*4))),"")</f>
        <v/>
      </c>
      <c r="AY26" s="240" t="str">
        <f>IFERROR(IF($D25="□",(VLOOKUP(F25,'[8]ますた君 '!$C:$E,3,FALSE)/$AO$7),(VLOOKUP(F25,'[8]ますた君 '!$C:$E,3,FALSE)/$AO$9)),"")</f>
        <v/>
      </c>
    </row>
    <row r="27" spans="1:51" ht="12" customHeight="1">
      <c r="A27" s="586"/>
      <c r="B27" s="589"/>
      <c r="C27" s="592"/>
      <c r="D27" s="595"/>
      <c r="E27" s="598"/>
      <c r="F27" s="570"/>
      <c r="G27" s="571"/>
      <c r="H27" s="241" t="s">
        <v>374</v>
      </c>
      <c r="I27" s="239" t="str">
        <f>IFERROR(VLOOKUP(I25,'P1'!$B:$AP,31,FALSE),"")</f>
        <v/>
      </c>
      <c r="J27" s="239" t="str">
        <f>IFERROR(VLOOKUP(J25,'P1'!$B:$AP,31,FALSE),"")</f>
        <v/>
      </c>
      <c r="K27" s="239" t="str">
        <f>IFERROR(VLOOKUP(K25,'P1'!$B:$AP,31,FALSE),"")</f>
        <v/>
      </c>
      <c r="L27" s="239" t="str">
        <f>IFERROR(VLOOKUP(L25,'P1'!$B:$AP,31,FALSE),"")</f>
        <v/>
      </c>
      <c r="M27" s="239" t="str">
        <f>IFERROR(VLOOKUP(M25,'P1'!$B:$AP,31,FALSE),"")</f>
        <v/>
      </c>
      <c r="N27" s="239" t="str">
        <f>IFERROR(VLOOKUP(N25,'P1'!$B:$AP,31,FALSE),"")</f>
        <v/>
      </c>
      <c r="O27" s="239" t="str">
        <f>IFERROR(VLOOKUP(O25,'P1'!$B:$AP,31,FALSE),"")</f>
        <v/>
      </c>
      <c r="P27" s="239" t="str">
        <f>IFERROR(VLOOKUP(P25,'P1'!$B:$AP,31,FALSE),"")</f>
        <v/>
      </c>
      <c r="Q27" s="239" t="str">
        <f>IFERROR(VLOOKUP(Q25,'P1'!$B:$AP,31,FALSE),"")</f>
        <v/>
      </c>
      <c r="R27" s="239" t="str">
        <f>IFERROR(VLOOKUP(R25,'P1'!$B:$AP,31,FALSE),"")</f>
        <v/>
      </c>
      <c r="S27" s="239" t="str">
        <f>IFERROR(VLOOKUP(S25,'P1'!$B:$AP,31,FALSE),"")</f>
        <v/>
      </c>
      <c r="T27" s="239" t="str">
        <f>IFERROR(VLOOKUP(T25,'P1'!$B:$AP,31,FALSE),"")</f>
        <v/>
      </c>
      <c r="U27" s="239" t="str">
        <f>IFERROR(VLOOKUP(U25,'P1'!$B:$AP,31,FALSE),"")</f>
        <v/>
      </c>
      <c r="V27" s="239" t="str">
        <f>IFERROR(VLOOKUP(V25,'P1'!$B:$AP,31,FALSE),"")</f>
        <v/>
      </c>
      <c r="W27" s="239" t="str">
        <f>IFERROR(VLOOKUP(W25,'P1'!$B:$AP,31,FALSE),"")</f>
        <v/>
      </c>
      <c r="X27" s="239" t="str">
        <f>IFERROR(VLOOKUP(X25,'P1'!$B:$AP,31,FALSE),"")</f>
        <v/>
      </c>
      <c r="Y27" s="239" t="str">
        <f>IFERROR(VLOOKUP(Y25,'P1'!$B:$AP,31,FALSE),"")</f>
        <v/>
      </c>
      <c r="Z27" s="239" t="str">
        <f>IFERROR(VLOOKUP(Z25,'P1'!$B:$AP,31,FALSE),"")</f>
        <v/>
      </c>
      <c r="AA27" s="239" t="str">
        <f>IFERROR(VLOOKUP(AA25,'P1'!$B:$AP,31,FALSE),"")</f>
        <v/>
      </c>
      <c r="AB27" s="239" t="str">
        <f>IFERROR(VLOOKUP(AB25,'P1'!$B:$AP,31,FALSE),"")</f>
        <v/>
      </c>
      <c r="AC27" s="239" t="str">
        <f>IFERROR(VLOOKUP(AC25,'P1'!$B:$AP,31,FALSE),"")</f>
        <v/>
      </c>
      <c r="AD27" s="239" t="str">
        <f>IFERROR(VLOOKUP(AD25,'P1'!$B:$AP,31,FALSE),"")</f>
        <v/>
      </c>
      <c r="AE27" s="239" t="str">
        <f>IFERROR(VLOOKUP(AE25,'P1'!$B:$AP,31,FALSE),"")</f>
        <v/>
      </c>
      <c r="AF27" s="239" t="str">
        <f>IFERROR(VLOOKUP(AF25,'P1'!$B:$AP,31,FALSE),"")</f>
        <v/>
      </c>
      <c r="AG27" s="239" t="str">
        <f>IFERROR(VLOOKUP(AG25,'P1'!$B:$AP,31,FALSE),"")</f>
        <v/>
      </c>
      <c r="AH27" s="239" t="str">
        <f>IFERROR(VLOOKUP(AH25,'P1'!$B:$AP,31,FALSE),"")</f>
        <v/>
      </c>
      <c r="AI27" s="239" t="str">
        <f>IFERROR(VLOOKUP(AI25,'P1'!$B:$AP,31,FALSE),"")</f>
        <v/>
      </c>
      <c r="AJ27" s="239" t="str">
        <f>IFERROR(VLOOKUP(AJ25,'P1'!$B:$AP,31,FALSE),"")</f>
        <v/>
      </c>
      <c r="AK27" s="239" t="str">
        <f>IFERROR(VLOOKUP(AK25,'P1'!$B:$AP,31,FALSE),"")</f>
        <v/>
      </c>
      <c r="AL27" s="239" t="str">
        <f>IFERROR(VLOOKUP(AL25,'P1'!$B:$AP,31,FALSE),"")</f>
        <v/>
      </c>
      <c r="AM27" s="239" t="str">
        <f>IFERROR(VLOOKUP(AM25,'P1'!$B:$AP,31,FALSE),"")</f>
        <v/>
      </c>
      <c r="AN27" s="574"/>
      <c r="AO27" s="577"/>
      <c r="AP27" s="582"/>
      <c r="AQ27" s="583"/>
      <c r="AR27" s="577"/>
      <c r="AS27" s="205"/>
      <c r="AT27" s="206"/>
      <c r="AU27" s="242"/>
      <c r="AV27" s="242"/>
      <c r="AX27" s="242"/>
      <c r="AY27" s="242"/>
    </row>
    <row r="28" spans="1:51" ht="12" customHeight="1">
      <c r="A28" s="584">
        <v>3</v>
      </c>
      <c r="B28" s="587"/>
      <c r="C28" s="590"/>
      <c r="D28" s="593" t="s">
        <v>243</v>
      </c>
      <c r="E28" s="596"/>
      <c r="F28" s="566"/>
      <c r="G28" s="567"/>
      <c r="H28" s="236" t="s">
        <v>368</v>
      </c>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572">
        <f>+SUM(I29:AM30)</f>
        <v>0</v>
      </c>
      <c r="AO28" s="575">
        <f>IF($AN$4="４週",AN28/4,AN28/(DAY(EOMONTH($I$20,0))/7))</f>
        <v>0</v>
      </c>
      <c r="AP28" s="578"/>
      <c r="AQ28" s="579"/>
      <c r="AR28" s="575" t="str">
        <f>IF(AN17="４週",AU29,AV29)</f>
        <v/>
      </c>
      <c r="AS28" s="205"/>
      <c r="AT28" s="206"/>
      <c r="AU28" s="237" t="s">
        <v>369</v>
      </c>
      <c r="AV28" s="237" t="s">
        <v>370</v>
      </c>
      <c r="AX28" s="237" t="s">
        <v>371</v>
      </c>
      <c r="AY28" s="237" t="s">
        <v>372</v>
      </c>
    </row>
    <row r="29" spans="1:51" ht="12" customHeight="1">
      <c r="A29" s="585"/>
      <c r="B29" s="588"/>
      <c r="C29" s="591"/>
      <c r="D29" s="594"/>
      <c r="E29" s="597"/>
      <c r="F29" s="568"/>
      <c r="G29" s="569"/>
      <c r="H29" s="238" t="s">
        <v>373</v>
      </c>
      <c r="I29" s="239" t="str">
        <f>IFERROR(VLOOKUP(I28,'P1'!$B:$AP,41,FALSE),"")</f>
        <v/>
      </c>
      <c r="J29" s="239" t="str">
        <f>IFERROR(VLOOKUP(J28,'P1'!$B:$AP,41,FALSE),"")</f>
        <v/>
      </c>
      <c r="K29" s="239" t="str">
        <f>IFERROR(VLOOKUP(K28,'P1'!$B:$AP,41,FALSE),"")</f>
        <v/>
      </c>
      <c r="L29" s="239" t="str">
        <f>IFERROR(VLOOKUP(L28,'P1'!$B:$AP,41,FALSE),"")</f>
        <v/>
      </c>
      <c r="M29" s="239" t="str">
        <f>IFERROR(VLOOKUP(M28,'P1'!$B:$AP,41,FALSE),"")</f>
        <v/>
      </c>
      <c r="N29" s="239" t="str">
        <f>IFERROR(VLOOKUP(N28,'P1'!$B:$AP,41,FALSE),"")</f>
        <v/>
      </c>
      <c r="O29" s="239" t="str">
        <f>IFERROR(VLOOKUP(O28,'P1'!$B:$AP,41,FALSE),"")</f>
        <v/>
      </c>
      <c r="P29" s="239" t="str">
        <f>IFERROR(VLOOKUP(P28,'P1'!$B:$AP,41,FALSE),"")</f>
        <v/>
      </c>
      <c r="Q29" s="239" t="str">
        <f>IFERROR(VLOOKUP(Q28,'P1'!$B:$AP,41,FALSE),"")</f>
        <v/>
      </c>
      <c r="R29" s="239" t="str">
        <f>IFERROR(VLOOKUP(R28,'P1'!$B:$AP,41,FALSE),"")</f>
        <v/>
      </c>
      <c r="S29" s="239" t="str">
        <f>IFERROR(VLOOKUP(S28,'P1'!$B:$AP,41,FALSE),"")</f>
        <v/>
      </c>
      <c r="T29" s="239" t="str">
        <f>IFERROR(VLOOKUP(T28,'P1'!$B:$AP,41,FALSE),"")</f>
        <v/>
      </c>
      <c r="U29" s="239" t="str">
        <f>IFERROR(VLOOKUP(U28,'P1'!$B:$AP,41,FALSE),"")</f>
        <v/>
      </c>
      <c r="V29" s="239" t="str">
        <f>IFERROR(VLOOKUP(V28,'P1'!$B:$AP,41,FALSE),"")</f>
        <v/>
      </c>
      <c r="W29" s="239" t="str">
        <f>IFERROR(VLOOKUP(W28,'P1'!$B:$AP,41,FALSE),"")</f>
        <v/>
      </c>
      <c r="X29" s="239" t="str">
        <f>IFERROR(VLOOKUP(X28,'P1'!$B:$AP,41,FALSE),"")</f>
        <v/>
      </c>
      <c r="Y29" s="239" t="str">
        <f>IFERROR(VLOOKUP(Y28,'P1'!$B:$AP,41,FALSE),"")</f>
        <v/>
      </c>
      <c r="Z29" s="239" t="str">
        <f>IFERROR(VLOOKUP(Z28,'P1'!$B:$AP,41,FALSE),"")</f>
        <v/>
      </c>
      <c r="AA29" s="239" t="str">
        <f>IFERROR(VLOOKUP(AA28,'P1'!$B:$AP,41,FALSE),"")</f>
        <v/>
      </c>
      <c r="AB29" s="239" t="str">
        <f>IFERROR(VLOOKUP(AB28,'P1'!$B:$AP,41,FALSE),"")</f>
        <v/>
      </c>
      <c r="AC29" s="239" t="str">
        <f>IFERROR(VLOOKUP(AC28,'P1'!$B:$AP,41,FALSE),"")</f>
        <v/>
      </c>
      <c r="AD29" s="239" t="str">
        <f>IFERROR(VLOOKUP(AD28,'P1'!$B:$AP,41,FALSE),"")</f>
        <v/>
      </c>
      <c r="AE29" s="239" t="str">
        <f>IFERROR(VLOOKUP(AE28,'P1'!$B:$AP,41,FALSE),"")</f>
        <v/>
      </c>
      <c r="AF29" s="239" t="str">
        <f>IFERROR(VLOOKUP(AF28,'P1'!$B:$AP,41,FALSE),"")</f>
        <v/>
      </c>
      <c r="AG29" s="239" t="str">
        <f>IFERROR(VLOOKUP(AG28,'P1'!$B:$AP,41,FALSE),"")</f>
        <v/>
      </c>
      <c r="AH29" s="239" t="str">
        <f>IFERROR(VLOOKUP(AH28,'P1'!$B:$AP,41,FALSE),"")</f>
        <v/>
      </c>
      <c r="AI29" s="239" t="str">
        <f>IFERROR(VLOOKUP(AI28,'P1'!$B:$AP,41,FALSE),"")</f>
        <v/>
      </c>
      <c r="AJ29" s="239" t="str">
        <f>IFERROR(VLOOKUP(AJ28,'P1'!$B:$AP,41,FALSE),"")</f>
        <v/>
      </c>
      <c r="AK29" s="239" t="str">
        <f>IFERROR(VLOOKUP(AK28,'P1'!$B:$AP,41,FALSE),"")</f>
        <v/>
      </c>
      <c r="AL29" s="239" t="str">
        <f>IFERROR(VLOOKUP(AL28,'P1'!$B:$AP,41,FALSE),"")</f>
        <v/>
      </c>
      <c r="AM29" s="239" t="str">
        <f>IFERROR(VLOOKUP(AM28,'P1'!$B:$AP,41,FALSE),"")</f>
        <v/>
      </c>
      <c r="AN29" s="573"/>
      <c r="AO29" s="576"/>
      <c r="AP29" s="580"/>
      <c r="AQ29" s="581"/>
      <c r="AR29" s="576"/>
      <c r="AS29" s="205"/>
      <c r="AT29" s="206"/>
      <c r="AU29" s="240" t="str">
        <f>IFERROR(IF($D28="□",ROUNDDOWN($AO28/$AK$7,1),ROUNDDOWN($AO28/$AK$9,1)),"")</f>
        <v/>
      </c>
      <c r="AV29" s="240" t="str">
        <f>IFERROR(IF($D28="□",ROUNDDOWN($AN28/$AO$7,1),ROUNDDOWN($AN28/$AO$9,1)),"")</f>
        <v/>
      </c>
      <c r="AX29" s="240" t="str">
        <f>IFERROR(IF($D28="□",(VLOOKUP(F28,'[8]ますた君 '!$C:$E,3,FALSE)/($AK$7*4)),(VLOOKUP(F28,'[8]ますた君 '!$C:$E,3,FALSE)/($AK$9*4))),"")</f>
        <v/>
      </c>
      <c r="AY29" s="240" t="str">
        <f>IFERROR(IF($D28="□",(VLOOKUP(F28,'[8]ますた君 '!$C:$E,3,FALSE)/$AO$7),(VLOOKUP(F28,'[8]ますた君 '!$C:$E,3,FALSE)/$AO$9)),"")</f>
        <v/>
      </c>
    </row>
    <row r="30" spans="1:51" ht="12" customHeight="1">
      <c r="A30" s="586"/>
      <c r="B30" s="589"/>
      <c r="C30" s="592"/>
      <c r="D30" s="595"/>
      <c r="E30" s="598"/>
      <c r="F30" s="570"/>
      <c r="G30" s="571"/>
      <c r="H30" s="241" t="s">
        <v>374</v>
      </c>
      <c r="I30" s="239" t="str">
        <f>IFERROR(VLOOKUP(I28,'P1'!$B:$AP,31,FALSE),"")</f>
        <v/>
      </c>
      <c r="J30" s="239" t="str">
        <f>IFERROR(VLOOKUP(J28,'P1'!$B:$AP,31,FALSE),"")</f>
        <v/>
      </c>
      <c r="K30" s="239" t="str">
        <f>IFERROR(VLOOKUP(K28,'P1'!$B:$AP,31,FALSE),"")</f>
        <v/>
      </c>
      <c r="L30" s="239" t="str">
        <f>IFERROR(VLOOKUP(L28,'P1'!$B:$AP,31,FALSE),"")</f>
        <v/>
      </c>
      <c r="M30" s="239" t="str">
        <f>IFERROR(VLOOKUP(M28,'P1'!$B:$AP,31,FALSE),"")</f>
        <v/>
      </c>
      <c r="N30" s="239" t="str">
        <f>IFERROR(VLOOKUP(N28,'P1'!$B:$AP,31,FALSE),"")</f>
        <v/>
      </c>
      <c r="O30" s="239" t="str">
        <f>IFERROR(VLOOKUP(O28,'P1'!$B:$AP,31,FALSE),"")</f>
        <v/>
      </c>
      <c r="P30" s="239" t="str">
        <f>IFERROR(VLOOKUP(P28,'P1'!$B:$AP,31,FALSE),"")</f>
        <v/>
      </c>
      <c r="Q30" s="239" t="str">
        <f>IFERROR(VLOOKUP(Q28,'P1'!$B:$AP,31,FALSE),"")</f>
        <v/>
      </c>
      <c r="R30" s="239" t="str">
        <f>IFERROR(VLOOKUP(R28,'P1'!$B:$AP,31,FALSE),"")</f>
        <v/>
      </c>
      <c r="S30" s="239" t="str">
        <f>IFERROR(VLOOKUP(S28,'P1'!$B:$AP,31,FALSE),"")</f>
        <v/>
      </c>
      <c r="T30" s="239" t="str">
        <f>IFERROR(VLOOKUP(T28,'P1'!$B:$AP,31,FALSE),"")</f>
        <v/>
      </c>
      <c r="U30" s="239" t="str">
        <f>IFERROR(VLOOKUP(U28,'P1'!$B:$AP,31,FALSE),"")</f>
        <v/>
      </c>
      <c r="V30" s="239" t="str">
        <f>IFERROR(VLOOKUP(V28,'P1'!$B:$AP,31,FALSE),"")</f>
        <v/>
      </c>
      <c r="W30" s="239" t="str">
        <f>IFERROR(VLOOKUP(W28,'P1'!$B:$AP,31,FALSE),"")</f>
        <v/>
      </c>
      <c r="X30" s="239" t="str">
        <f>IFERROR(VLOOKUP(X28,'P1'!$B:$AP,31,FALSE),"")</f>
        <v/>
      </c>
      <c r="Y30" s="239" t="str">
        <f>IFERROR(VLOOKUP(Y28,'P1'!$B:$AP,31,FALSE),"")</f>
        <v/>
      </c>
      <c r="Z30" s="239" t="str">
        <f>IFERROR(VLOOKUP(Z28,'P1'!$B:$AP,31,FALSE),"")</f>
        <v/>
      </c>
      <c r="AA30" s="239" t="str">
        <f>IFERROR(VLOOKUP(AA28,'P1'!$B:$AP,31,FALSE),"")</f>
        <v/>
      </c>
      <c r="AB30" s="239" t="str">
        <f>IFERROR(VLOOKUP(AB28,'P1'!$B:$AP,31,FALSE),"")</f>
        <v/>
      </c>
      <c r="AC30" s="239" t="str">
        <f>IFERROR(VLOOKUP(AC28,'P1'!$B:$AP,31,FALSE),"")</f>
        <v/>
      </c>
      <c r="AD30" s="239" t="str">
        <f>IFERROR(VLOOKUP(AD28,'P1'!$B:$AP,31,FALSE),"")</f>
        <v/>
      </c>
      <c r="AE30" s="239" t="str">
        <f>IFERROR(VLOOKUP(AE28,'P1'!$B:$AP,31,FALSE),"")</f>
        <v/>
      </c>
      <c r="AF30" s="239" t="str">
        <f>IFERROR(VLOOKUP(AF28,'P1'!$B:$AP,31,FALSE),"")</f>
        <v/>
      </c>
      <c r="AG30" s="239" t="str">
        <f>IFERROR(VLOOKUP(AG28,'P1'!$B:$AP,31,FALSE),"")</f>
        <v/>
      </c>
      <c r="AH30" s="239" t="str">
        <f>IFERROR(VLOOKUP(AH28,'P1'!$B:$AP,31,FALSE),"")</f>
        <v/>
      </c>
      <c r="AI30" s="239" t="str">
        <f>IFERROR(VLOOKUP(AI28,'P1'!$B:$AP,31,FALSE),"")</f>
        <v/>
      </c>
      <c r="AJ30" s="239" t="str">
        <f>IFERROR(VLOOKUP(AJ28,'P1'!$B:$AP,31,FALSE),"")</f>
        <v/>
      </c>
      <c r="AK30" s="239" t="str">
        <f>IFERROR(VLOOKUP(AK28,'P1'!$B:$AP,31,FALSE),"")</f>
        <v/>
      </c>
      <c r="AL30" s="239" t="str">
        <f>IFERROR(VLOOKUP(AL28,'P1'!$B:$AP,31,FALSE),"")</f>
        <v/>
      </c>
      <c r="AM30" s="239" t="str">
        <f>IFERROR(VLOOKUP(AM28,'P1'!$B:$AP,31,FALSE),"")</f>
        <v/>
      </c>
      <c r="AN30" s="574"/>
      <c r="AO30" s="577"/>
      <c r="AP30" s="582"/>
      <c r="AQ30" s="583"/>
      <c r="AR30" s="577"/>
      <c r="AS30" s="205"/>
      <c r="AT30" s="206"/>
      <c r="AU30" s="242"/>
      <c r="AV30" s="242"/>
      <c r="AX30" s="242"/>
      <c r="AY30" s="242"/>
    </row>
    <row r="31" spans="1:51" ht="12" customHeight="1">
      <c r="A31" s="584">
        <v>4</v>
      </c>
      <c r="B31" s="587"/>
      <c r="C31" s="590"/>
      <c r="D31" s="593" t="s">
        <v>243</v>
      </c>
      <c r="E31" s="596"/>
      <c r="F31" s="566"/>
      <c r="G31" s="567"/>
      <c r="H31" s="236" t="s">
        <v>368</v>
      </c>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572">
        <f>+SUM(I32:AM33)</f>
        <v>0</v>
      </c>
      <c r="AO31" s="575">
        <f>IF($AN$4="４週",AN31/4,AN31/(DAY(EOMONTH($I$20,0))/7))</f>
        <v>0</v>
      </c>
      <c r="AP31" s="578"/>
      <c r="AQ31" s="579"/>
      <c r="AR31" s="575" t="str">
        <f>IF(AN20="４週",AU32,AV32)</f>
        <v/>
      </c>
      <c r="AS31" s="211"/>
      <c r="AT31" s="206"/>
      <c r="AU31" s="237" t="s">
        <v>369</v>
      </c>
      <c r="AV31" s="237" t="s">
        <v>370</v>
      </c>
      <c r="AX31" s="237" t="s">
        <v>371</v>
      </c>
      <c r="AY31" s="237" t="s">
        <v>372</v>
      </c>
    </row>
    <row r="32" spans="1:51" ht="12" customHeight="1">
      <c r="A32" s="585"/>
      <c r="B32" s="588"/>
      <c r="C32" s="591"/>
      <c r="D32" s="594"/>
      <c r="E32" s="597"/>
      <c r="F32" s="568"/>
      <c r="G32" s="569"/>
      <c r="H32" s="238" t="s">
        <v>373</v>
      </c>
      <c r="I32" s="239" t="str">
        <f>IFERROR(VLOOKUP(I31,'P1'!$B:$AP,41,FALSE),"")</f>
        <v/>
      </c>
      <c r="J32" s="243" t="str">
        <f>IFERROR(VLOOKUP(J31,'P1'!$B:$AP,41,FALSE),"")</f>
        <v/>
      </c>
      <c r="K32" s="239" t="str">
        <f>IFERROR(VLOOKUP(K31,'P1'!$B:$AP,41,FALSE),"")</f>
        <v/>
      </c>
      <c r="L32" s="239" t="str">
        <f>IFERROR(VLOOKUP(L31,'P1'!$B:$AP,41,FALSE),"")</f>
        <v/>
      </c>
      <c r="M32" s="239" t="str">
        <f>IFERROR(VLOOKUP(M31,'P1'!$B:$AP,41,FALSE),"")</f>
        <v/>
      </c>
      <c r="N32" s="239" t="str">
        <f>IFERROR(VLOOKUP(N31,'P1'!$B:$AP,41,FALSE),"")</f>
        <v/>
      </c>
      <c r="O32" s="239" t="str">
        <f>IFERROR(VLOOKUP(O31,'P1'!$B:$AP,41,FALSE),"")</f>
        <v/>
      </c>
      <c r="P32" s="239" t="str">
        <f>IFERROR(VLOOKUP(P31,'P1'!$B:$AP,41,FALSE),"")</f>
        <v/>
      </c>
      <c r="Q32" s="239" t="str">
        <f>IFERROR(VLOOKUP(Q31,'P1'!$B:$AP,41,FALSE),"")</f>
        <v/>
      </c>
      <c r="R32" s="239" t="str">
        <f>IFERROR(VLOOKUP(R31,'P1'!$B:$AP,41,FALSE),"")</f>
        <v/>
      </c>
      <c r="S32" s="239" t="str">
        <f>IFERROR(VLOOKUP(S31,'P1'!$B:$AP,41,FALSE),"")</f>
        <v/>
      </c>
      <c r="T32" s="239" t="str">
        <f>IFERROR(VLOOKUP(T31,'P1'!$B:$AP,41,FALSE),"")</f>
        <v/>
      </c>
      <c r="U32" s="239" t="str">
        <f>IFERROR(VLOOKUP(U31,'P1'!$B:$AP,41,FALSE),"")</f>
        <v/>
      </c>
      <c r="V32" s="239" t="str">
        <f>IFERROR(VLOOKUP(V31,'P1'!$B:$AP,41,FALSE),"")</f>
        <v/>
      </c>
      <c r="W32" s="239" t="str">
        <f>IFERROR(VLOOKUP(W31,'P1'!$B:$AP,41,FALSE),"")</f>
        <v/>
      </c>
      <c r="X32" s="239" t="str">
        <f>IFERROR(VLOOKUP(X31,'P1'!$B:$AP,41,FALSE),"")</f>
        <v/>
      </c>
      <c r="Y32" s="239" t="str">
        <f>IFERROR(VLOOKUP(Y31,'P1'!$B:$AP,41,FALSE),"")</f>
        <v/>
      </c>
      <c r="Z32" s="239" t="str">
        <f>IFERROR(VLOOKUP(Z31,'P1'!$B:$AP,41,FALSE),"")</f>
        <v/>
      </c>
      <c r="AA32" s="239" t="str">
        <f>IFERROR(VLOOKUP(AA31,'P1'!$B:$AP,41,FALSE),"")</f>
        <v/>
      </c>
      <c r="AB32" s="239" t="str">
        <f>IFERROR(VLOOKUP(AB31,'P1'!$B:$AP,41,FALSE),"")</f>
        <v/>
      </c>
      <c r="AC32" s="239" t="str">
        <f>IFERROR(VLOOKUP(AC31,'P1'!$B:$AP,41,FALSE),"")</f>
        <v/>
      </c>
      <c r="AD32" s="239" t="str">
        <f>IFERROR(VLOOKUP(AD31,'P1'!$B:$AP,41,FALSE),"")</f>
        <v/>
      </c>
      <c r="AE32" s="239" t="str">
        <f>IFERROR(VLOOKUP(AE31,'P1'!$B:$AP,41,FALSE),"")</f>
        <v/>
      </c>
      <c r="AF32" s="239" t="str">
        <f>IFERROR(VLOOKUP(AF31,'P1'!$B:$AP,41,FALSE),"")</f>
        <v/>
      </c>
      <c r="AG32" s="239" t="str">
        <f>IFERROR(VLOOKUP(AG31,'P1'!$B:$AP,41,FALSE),"")</f>
        <v/>
      </c>
      <c r="AH32" s="239" t="str">
        <f>IFERROR(VLOOKUP(AH31,'P1'!$B:$AP,41,FALSE),"")</f>
        <v/>
      </c>
      <c r="AI32" s="239" t="str">
        <f>IFERROR(VLOOKUP(AI31,'P1'!$B:$AP,41,FALSE),"")</f>
        <v/>
      </c>
      <c r="AJ32" s="239" t="str">
        <f>IFERROR(VLOOKUP(AJ31,'P1'!$B:$AP,41,FALSE),"")</f>
        <v/>
      </c>
      <c r="AK32" s="239" t="str">
        <f>IFERROR(VLOOKUP(AK31,'P1'!$B:$AP,41,FALSE),"")</f>
        <v/>
      </c>
      <c r="AL32" s="239" t="str">
        <f>IFERROR(VLOOKUP(AL31,'P1'!$B:$AP,41,FALSE),"")</f>
        <v/>
      </c>
      <c r="AM32" s="239" t="str">
        <f>IFERROR(VLOOKUP(AM31,'P1'!$B:$AP,41,FALSE),"")</f>
        <v/>
      </c>
      <c r="AN32" s="573"/>
      <c r="AO32" s="576"/>
      <c r="AP32" s="580"/>
      <c r="AQ32" s="581"/>
      <c r="AR32" s="576"/>
      <c r="AS32" s="211"/>
      <c r="AT32" s="206"/>
      <c r="AU32" s="240" t="str">
        <f>IFERROR(IF($D31="□",ROUNDDOWN($AO31/$AK$7,1),ROUNDDOWN($AO31/$AK$9,1)),"")</f>
        <v/>
      </c>
      <c r="AV32" s="240" t="str">
        <f>IFERROR(IF($D31="□",ROUNDDOWN($AN31/$AO$7,1),ROUNDDOWN($AN31/$AO$9,1)),"")</f>
        <v/>
      </c>
      <c r="AX32" s="240" t="str">
        <f>IFERROR(IF($D31="□",(VLOOKUP(F31,'[8]ますた君 '!$C:$E,3,FALSE)/($AK$7*4)),(VLOOKUP(F31,'[8]ますた君 '!$C:$E,3,FALSE)/($AK$9*4))),"")</f>
        <v/>
      </c>
      <c r="AY32" s="240" t="str">
        <f>IFERROR(IF($D31="□",(VLOOKUP(F31,'[8]ますた君 '!$C:$E,3,FALSE)/$AO$7),(VLOOKUP(F31,'[8]ますた君 '!$C:$E,3,FALSE)/$AO$9)),"")</f>
        <v/>
      </c>
    </row>
    <row r="33" spans="1:51" ht="12" customHeight="1">
      <c r="A33" s="586"/>
      <c r="B33" s="589"/>
      <c r="C33" s="592"/>
      <c r="D33" s="595"/>
      <c r="E33" s="598"/>
      <c r="F33" s="570"/>
      <c r="G33" s="571"/>
      <c r="H33" s="241" t="s">
        <v>374</v>
      </c>
      <c r="I33" s="239" t="str">
        <f>IFERROR(VLOOKUP(I31,'P1'!$B:$AP,31,FALSE),"")</f>
        <v/>
      </c>
      <c r="J33" s="239" t="str">
        <f>IFERROR(VLOOKUP(J31,'P1'!$B:$AP,31,FALSE),"")</f>
        <v/>
      </c>
      <c r="K33" s="239" t="str">
        <f>IFERROR(VLOOKUP(K31,'P1'!$B:$AP,31,FALSE),"")</f>
        <v/>
      </c>
      <c r="L33" s="239" t="str">
        <f>IFERROR(VLOOKUP(L31,'P1'!$B:$AP,31,FALSE),"")</f>
        <v/>
      </c>
      <c r="M33" s="239" t="str">
        <f>IFERROR(VLOOKUP(M31,'P1'!$B:$AP,31,FALSE),"")</f>
        <v/>
      </c>
      <c r="N33" s="239" t="str">
        <f>IFERROR(VLOOKUP(N31,'P1'!$B:$AP,31,FALSE),"")</f>
        <v/>
      </c>
      <c r="O33" s="239" t="str">
        <f>IFERROR(VLOOKUP(O31,'P1'!$B:$AP,31,FALSE),"")</f>
        <v/>
      </c>
      <c r="P33" s="239" t="str">
        <f>IFERROR(VLOOKUP(P31,'P1'!$B:$AP,31,FALSE),"")</f>
        <v/>
      </c>
      <c r="Q33" s="239" t="str">
        <f>IFERROR(VLOOKUP(Q31,'P1'!$B:$AP,31,FALSE),"")</f>
        <v/>
      </c>
      <c r="R33" s="239" t="str">
        <f>IFERROR(VLOOKUP(R31,'P1'!$B:$AP,31,FALSE),"")</f>
        <v/>
      </c>
      <c r="S33" s="239" t="str">
        <f>IFERROR(VLOOKUP(S31,'P1'!$B:$AP,31,FALSE),"")</f>
        <v/>
      </c>
      <c r="T33" s="239" t="str">
        <f>IFERROR(VLOOKUP(T31,'P1'!$B:$AP,31,FALSE),"")</f>
        <v/>
      </c>
      <c r="U33" s="239" t="str">
        <f>IFERROR(VLOOKUP(U31,'P1'!$B:$AP,31,FALSE),"")</f>
        <v/>
      </c>
      <c r="V33" s="239" t="str">
        <f>IFERROR(VLOOKUP(V31,'P1'!$B:$AP,31,FALSE),"")</f>
        <v/>
      </c>
      <c r="W33" s="239" t="str">
        <f>IFERROR(VLOOKUP(W31,'P1'!$B:$AP,31,FALSE),"")</f>
        <v/>
      </c>
      <c r="X33" s="239" t="str">
        <f>IFERROR(VLOOKUP(X31,'P1'!$B:$AP,31,FALSE),"")</f>
        <v/>
      </c>
      <c r="Y33" s="239" t="str">
        <f>IFERROR(VLOOKUP(Y31,'P1'!$B:$AP,31,FALSE),"")</f>
        <v/>
      </c>
      <c r="Z33" s="239" t="str">
        <f>IFERROR(VLOOKUP(Z31,'P1'!$B:$AP,31,FALSE),"")</f>
        <v/>
      </c>
      <c r="AA33" s="239" t="str">
        <f>IFERROR(VLOOKUP(AA31,'P1'!$B:$AP,31,FALSE),"")</f>
        <v/>
      </c>
      <c r="AB33" s="239" t="str">
        <f>IFERROR(VLOOKUP(AB31,'P1'!$B:$AP,31,FALSE),"")</f>
        <v/>
      </c>
      <c r="AC33" s="239" t="str">
        <f>IFERROR(VLOOKUP(AC31,'P1'!$B:$AP,31,FALSE),"")</f>
        <v/>
      </c>
      <c r="AD33" s="239" t="str">
        <f>IFERROR(VLOOKUP(AD31,'P1'!$B:$AP,31,FALSE),"")</f>
        <v/>
      </c>
      <c r="AE33" s="239" t="str">
        <f>IFERROR(VLOOKUP(AE31,'P1'!$B:$AP,31,FALSE),"")</f>
        <v/>
      </c>
      <c r="AF33" s="239" t="str">
        <f>IFERROR(VLOOKUP(AF31,'P1'!$B:$AP,31,FALSE),"")</f>
        <v/>
      </c>
      <c r="AG33" s="239" t="str">
        <f>IFERROR(VLOOKUP(AG31,'P1'!$B:$AP,31,FALSE),"")</f>
        <v/>
      </c>
      <c r="AH33" s="239" t="str">
        <f>IFERROR(VLOOKUP(AH31,'P1'!$B:$AP,31,FALSE),"")</f>
        <v/>
      </c>
      <c r="AI33" s="239" t="str">
        <f>IFERROR(VLOOKUP(AI31,'P1'!$B:$AP,31,FALSE),"")</f>
        <v/>
      </c>
      <c r="AJ33" s="239" t="str">
        <f>IFERROR(VLOOKUP(AJ31,'P1'!$B:$AP,31,FALSE),"")</f>
        <v/>
      </c>
      <c r="AK33" s="239" t="str">
        <f>IFERROR(VLOOKUP(AK31,'P1'!$B:$AP,31,FALSE),"")</f>
        <v/>
      </c>
      <c r="AL33" s="239" t="str">
        <f>IFERROR(VLOOKUP(AL31,'P1'!$B:$AP,31,FALSE),"")</f>
        <v/>
      </c>
      <c r="AM33" s="239" t="str">
        <f>IFERROR(VLOOKUP(AM31,'P1'!$B:$AP,31,FALSE),"")</f>
        <v/>
      </c>
      <c r="AN33" s="574"/>
      <c r="AO33" s="577"/>
      <c r="AP33" s="582"/>
      <c r="AQ33" s="583"/>
      <c r="AR33" s="577"/>
      <c r="AS33" s="211"/>
      <c r="AT33" s="206"/>
      <c r="AU33" s="242"/>
      <c r="AV33" s="242"/>
      <c r="AX33" s="242"/>
      <c r="AY33" s="242"/>
    </row>
    <row r="34" spans="1:51" ht="12" customHeight="1">
      <c r="A34" s="584">
        <v>5</v>
      </c>
      <c r="B34" s="587"/>
      <c r="C34" s="590"/>
      <c r="D34" s="593" t="s">
        <v>243</v>
      </c>
      <c r="E34" s="596"/>
      <c r="F34" s="566"/>
      <c r="G34" s="567"/>
      <c r="H34" s="236" t="s">
        <v>368</v>
      </c>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572">
        <f>+SUM(I35:AM36)</f>
        <v>0</v>
      </c>
      <c r="AO34" s="575">
        <f>IF($AN$4="４週",AN34/4,AN34/(DAY(EOMONTH($I$20,0))/7))</f>
        <v>0</v>
      </c>
      <c r="AP34" s="578"/>
      <c r="AQ34" s="579"/>
      <c r="AR34" s="575" t="str">
        <f>IF(AN23="４週",AU35,AV35)</f>
        <v/>
      </c>
      <c r="AS34" s="211"/>
      <c r="AT34" s="206"/>
      <c r="AU34" s="237" t="s">
        <v>369</v>
      </c>
      <c r="AV34" s="237" t="s">
        <v>370</v>
      </c>
      <c r="AX34" s="237" t="s">
        <v>371</v>
      </c>
      <c r="AY34" s="237" t="s">
        <v>372</v>
      </c>
    </row>
    <row r="35" spans="1:51" ht="12" customHeight="1">
      <c r="A35" s="585"/>
      <c r="B35" s="588"/>
      <c r="C35" s="591"/>
      <c r="D35" s="594"/>
      <c r="E35" s="597"/>
      <c r="F35" s="568"/>
      <c r="G35" s="569"/>
      <c r="H35" s="238" t="s">
        <v>373</v>
      </c>
      <c r="I35" s="239" t="str">
        <f>IFERROR(VLOOKUP(I34,'P1'!$B:$AP,41,FALSE),"")</f>
        <v/>
      </c>
      <c r="J35" s="239" t="str">
        <f>IFERROR(VLOOKUP(J34,'P1'!$B:$AP,41,FALSE),"")</f>
        <v/>
      </c>
      <c r="K35" s="239" t="str">
        <f>IFERROR(VLOOKUP(K34,'P1'!$B:$AP,41,FALSE),"")</f>
        <v/>
      </c>
      <c r="L35" s="239" t="str">
        <f>IFERROR(VLOOKUP(L34,'P1'!$B:$AP,41,FALSE),"")</f>
        <v/>
      </c>
      <c r="M35" s="239" t="str">
        <f>IFERROR(VLOOKUP(M34,'P1'!$B:$AP,41,FALSE),"")</f>
        <v/>
      </c>
      <c r="N35" s="239" t="str">
        <f>IFERROR(VLOOKUP(N34,'P1'!$B:$AP,41,FALSE),"")</f>
        <v/>
      </c>
      <c r="O35" s="239" t="str">
        <f>IFERROR(VLOOKUP(O34,'P1'!$B:$AP,41,FALSE),"")</f>
        <v/>
      </c>
      <c r="P35" s="239" t="str">
        <f>IFERROR(VLOOKUP(P34,'P1'!$B:$AP,41,FALSE),"")</f>
        <v/>
      </c>
      <c r="Q35" s="239" t="str">
        <f>IFERROR(VLOOKUP(Q34,'P1'!$B:$AP,41,FALSE),"")</f>
        <v/>
      </c>
      <c r="R35" s="239" t="str">
        <f>IFERROR(VLOOKUP(R34,'P1'!$B:$AP,41,FALSE),"")</f>
        <v/>
      </c>
      <c r="S35" s="239" t="str">
        <f>IFERROR(VLOOKUP(S34,'P1'!$B:$AP,41,FALSE),"")</f>
        <v/>
      </c>
      <c r="T35" s="239" t="str">
        <f>IFERROR(VLOOKUP(T34,'P1'!$B:$AP,41,FALSE),"")</f>
        <v/>
      </c>
      <c r="U35" s="239" t="str">
        <f>IFERROR(VLOOKUP(U34,'P1'!$B:$AP,41,FALSE),"")</f>
        <v/>
      </c>
      <c r="V35" s="239" t="str">
        <f>IFERROR(VLOOKUP(V34,'P1'!$B:$AP,41,FALSE),"")</f>
        <v/>
      </c>
      <c r="W35" s="239" t="str">
        <f>IFERROR(VLOOKUP(W34,'P1'!$B:$AP,41,FALSE),"")</f>
        <v/>
      </c>
      <c r="X35" s="239" t="str">
        <f>IFERROR(VLOOKUP(X34,'P1'!$B:$AP,41,FALSE),"")</f>
        <v/>
      </c>
      <c r="Y35" s="239" t="str">
        <f>IFERROR(VLOOKUP(Y34,'P1'!$B:$AP,41,FALSE),"")</f>
        <v/>
      </c>
      <c r="Z35" s="239" t="str">
        <f>IFERROR(VLOOKUP(Z34,'P1'!$B:$AP,41,FALSE),"")</f>
        <v/>
      </c>
      <c r="AA35" s="239" t="str">
        <f>IFERROR(VLOOKUP(AA34,'P1'!$B:$AP,41,FALSE),"")</f>
        <v/>
      </c>
      <c r="AB35" s="239" t="str">
        <f>IFERROR(VLOOKUP(AB34,'P1'!$B:$AP,41,FALSE),"")</f>
        <v/>
      </c>
      <c r="AC35" s="239" t="str">
        <f>IFERROR(VLOOKUP(AC34,'P1'!$B:$AP,41,FALSE),"")</f>
        <v/>
      </c>
      <c r="AD35" s="239" t="str">
        <f>IFERROR(VLOOKUP(AD34,'P1'!$B:$AP,41,FALSE),"")</f>
        <v/>
      </c>
      <c r="AE35" s="239" t="str">
        <f>IFERROR(VLOOKUP(AE34,'P1'!$B:$AP,41,FALSE),"")</f>
        <v/>
      </c>
      <c r="AF35" s="239" t="str">
        <f>IFERROR(VLOOKUP(AF34,'P1'!$B:$AP,41,FALSE),"")</f>
        <v/>
      </c>
      <c r="AG35" s="239" t="str">
        <f>IFERROR(VLOOKUP(AG34,'P1'!$B:$AP,41,FALSE),"")</f>
        <v/>
      </c>
      <c r="AH35" s="239" t="str">
        <f>IFERROR(VLOOKUP(AH34,'P1'!$B:$AP,41,FALSE),"")</f>
        <v/>
      </c>
      <c r="AI35" s="239" t="str">
        <f>IFERROR(VLOOKUP(AI34,'P1'!$B:$AP,41,FALSE),"")</f>
        <v/>
      </c>
      <c r="AJ35" s="239" t="str">
        <f>IFERROR(VLOOKUP(AJ34,'P1'!$B:$AP,41,FALSE),"")</f>
        <v/>
      </c>
      <c r="AK35" s="239" t="str">
        <f>IFERROR(VLOOKUP(AK34,'P1'!$B:$AP,41,FALSE),"")</f>
        <v/>
      </c>
      <c r="AL35" s="239" t="str">
        <f>IFERROR(VLOOKUP(AL34,'P1'!$B:$AP,41,FALSE),"")</f>
        <v/>
      </c>
      <c r="AM35" s="239" t="str">
        <f>IFERROR(VLOOKUP(AM34,'P1'!$B:$AP,41,FALSE),"")</f>
        <v/>
      </c>
      <c r="AN35" s="573"/>
      <c r="AO35" s="576"/>
      <c r="AP35" s="580"/>
      <c r="AQ35" s="581"/>
      <c r="AR35" s="576"/>
      <c r="AS35" s="211"/>
      <c r="AT35" s="206"/>
      <c r="AU35" s="240" t="str">
        <f>IFERROR(IF($D34="□",ROUNDDOWN($AO34/$AK$7,1),ROUNDDOWN($AO34/$AK$9,1)),"")</f>
        <v/>
      </c>
      <c r="AV35" s="240" t="str">
        <f>IFERROR(IF($D34="□",ROUNDDOWN($AN34/$AO$7,1),ROUNDDOWN($AN34/$AO$9,1)),"")</f>
        <v/>
      </c>
      <c r="AX35" s="240" t="str">
        <f>IFERROR(IF($D34="□",(VLOOKUP(F34,'[8]ますた君 '!$C:$E,3,FALSE)/($AK$7*4)),(VLOOKUP(F34,'[8]ますた君 '!$C:$E,3,FALSE)/($AK$9*4))),"")</f>
        <v/>
      </c>
      <c r="AY35" s="240" t="str">
        <f>IFERROR(IF($D34="□",(VLOOKUP(F34,'[8]ますた君 '!$C:$E,3,FALSE)/$AO$7),(VLOOKUP(F34,'[8]ますた君 '!$C:$E,3,FALSE)/$AO$9)),"")</f>
        <v/>
      </c>
    </row>
    <row r="36" spans="1:51" ht="12" customHeight="1">
      <c r="A36" s="586"/>
      <c r="B36" s="589"/>
      <c r="C36" s="592"/>
      <c r="D36" s="595"/>
      <c r="E36" s="598"/>
      <c r="F36" s="570"/>
      <c r="G36" s="571"/>
      <c r="H36" s="241" t="s">
        <v>374</v>
      </c>
      <c r="I36" s="239" t="str">
        <f>IFERROR(VLOOKUP(I34,'P1'!$B:$AP,31,FALSE),"")</f>
        <v/>
      </c>
      <c r="J36" s="239" t="str">
        <f>IFERROR(VLOOKUP(J34,'P1'!$B:$AP,31,FALSE),"")</f>
        <v/>
      </c>
      <c r="K36" s="239" t="str">
        <f>IFERROR(VLOOKUP(K34,'P1'!$B:$AP,31,FALSE),"")</f>
        <v/>
      </c>
      <c r="L36" s="239" t="str">
        <f>IFERROR(VLOOKUP(L34,'P1'!$B:$AP,31,FALSE),"")</f>
        <v/>
      </c>
      <c r="M36" s="239" t="str">
        <f>IFERROR(VLOOKUP(M34,'P1'!$B:$AP,31,FALSE),"")</f>
        <v/>
      </c>
      <c r="N36" s="239" t="str">
        <f>IFERROR(VLOOKUP(N34,'P1'!$B:$AP,31,FALSE),"")</f>
        <v/>
      </c>
      <c r="O36" s="239" t="str">
        <f>IFERROR(VLOOKUP(O34,'P1'!$B:$AP,31,FALSE),"")</f>
        <v/>
      </c>
      <c r="P36" s="239" t="str">
        <f>IFERROR(VLOOKUP(P34,'P1'!$B:$AP,31,FALSE),"")</f>
        <v/>
      </c>
      <c r="Q36" s="239" t="str">
        <f>IFERROR(VLOOKUP(Q34,'P1'!$B:$AP,31,FALSE),"")</f>
        <v/>
      </c>
      <c r="R36" s="239" t="str">
        <f>IFERROR(VLOOKUP(R34,'P1'!$B:$AP,31,FALSE),"")</f>
        <v/>
      </c>
      <c r="S36" s="239" t="str">
        <f>IFERROR(VLOOKUP(S34,'P1'!$B:$AP,31,FALSE),"")</f>
        <v/>
      </c>
      <c r="T36" s="239" t="str">
        <f>IFERROR(VLOOKUP(T34,'P1'!$B:$AP,31,FALSE),"")</f>
        <v/>
      </c>
      <c r="U36" s="239" t="str">
        <f>IFERROR(VLOOKUP(U34,'P1'!$B:$AP,31,FALSE),"")</f>
        <v/>
      </c>
      <c r="V36" s="239" t="str">
        <f>IFERROR(VLOOKUP(V34,'P1'!$B:$AP,31,FALSE),"")</f>
        <v/>
      </c>
      <c r="W36" s="239" t="str">
        <f>IFERROR(VLOOKUP(W34,'P1'!$B:$AP,31,FALSE),"")</f>
        <v/>
      </c>
      <c r="X36" s="239" t="str">
        <f>IFERROR(VLOOKUP(X34,'P1'!$B:$AP,31,FALSE),"")</f>
        <v/>
      </c>
      <c r="Y36" s="239" t="str">
        <f>IFERROR(VLOOKUP(Y34,'P1'!$B:$AP,31,FALSE),"")</f>
        <v/>
      </c>
      <c r="Z36" s="239" t="str">
        <f>IFERROR(VLOOKUP(Z34,'P1'!$B:$AP,31,FALSE),"")</f>
        <v/>
      </c>
      <c r="AA36" s="239" t="str">
        <f>IFERROR(VLOOKUP(AA34,'P1'!$B:$AP,31,FALSE),"")</f>
        <v/>
      </c>
      <c r="AB36" s="239" t="str">
        <f>IFERROR(VLOOKUP(AB34,'P1'!$B:$AP,31,FALSE),"")</f>
        <v/>
      </c>
      <c r="AC36" s="239" t="str">
        <f>IFERROR(VLOOKUP(AC34,'P1'!$B:$AP,31,FALSE),"")</f>
        <v/>
      </c>
      <c r="AD36" s="239" t="str">
        <f>IFERROR(VLOOKUP(AD34,'P1'!$B:$AP,31,FALSE),"")</f>
        <v/>
      </c>
      <c r="AE36" s="239" t="str">
        <f>IFERROR(VLOOKUP(AE34,'P1'!$B:$AP,31,FALSE),"")</f>
        <v/>
      </c>
      <c r="AF36" s="239" t="str">
        <f>IFERROR(VLOOKUP(AF34,'P1'!$B:$AP,31,FALSE),"")</f>
        <v/>
      </c>
      <c r="AG36" s="239" t="str">
        <f>IFERROR(VLOOKUP(AG34,'P1'!$B:$AP,31,FALSE),"")</f>
        <v/>
      </c>
      <c r="AH36" s="239" t="str">
        <f>IFERROR(VLOOKUP(AH34,'P1'!$B:$AP,31,FALSE),"")</f>
        <v/>
      </c>
      <c r="AI36" s="239" t="str">
        <f>IFERROR(VLOOKUP(AI34,'P1'!$B:$AP,31,FALSE),"")</f>
        <v/>
      </c>
      <c r="AJ36" s="239" t="str">
        <f>IFERROR(VLOOKUP(AJ34,'P1'!$B:$AP,31,FALSE),"")</f>
        <v/>
      </c>
      <c r="AK36" s="239" t="str">
        <f>IFERROR(VLOOKUP(AK34,'P1'!$B:$AP,31,FALSE),"")</f>
        <v/>
      </c>
      <c r="AL36" s="239" t="str">
        <f>IFERROR(VLOOKUP(AL34,'P1'!$B:$AP,31,FALSE),"")</f>
        <v/>
      </c>
      <c r="AM36" s="239" t="str">
        <f>IFERROR(VLOOKUP(AM34,'P1'!$B:$AP,31,FALSE),"")</f>
        <v/>
      </c>
      <c r="AN36" s="574"/>
      <c r="AO36" s="577"/>
      <c r="AP36" s="582"/>
      <c r="AQ36" s="583"/>
      <c r="AR36" s="577"/>
      <c r="AS36" s="211"/>
      <c r="AT36" s="206"/>
      <c r="AU36" s="242"/>
      <c r="AV36" s="242"/>
      <c r="AX36" s="242"/>
      <c r="AY36" s="242"/>
    </row>
    <row r="37" spans="1:51" ht="12" customHeight="1">
      <c r="A37" s="584">
        <v>6</v>
      </c>
      <c r="B37" s="587"/>
      <c r="C37" s="590"/>
      <c r="D37" s="593" t="s">
        <v>243</v>
      </c>
      <c r="E37" s="596"/>
      <c r="F37" s="566"/>
      <c r="G37" s="567"/>
      <c r="H37" s="236" t="s">
        <v>368</v>
      </c>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572">
        <f>+SUM(I38:AM39)</f>
        <v>0</v>
      </c>
      <c r="AO37" s="575">
        <f>IF($AN$4="４週",AN37/4,AN37/(DAY(EOMONTH($I$20,0))/7))</f>
        <v>0</v>
      </c>
      <c r="AP37" s="578"/>
      <c r="AQ37" s="579"/>
      <c r="AR37" s="575" t="str">
        <f>IF(AN26="４週",AU38,AV38)</f>
        <v/>
      </c>
      <c r="AS37" s="211"/>
      <c r="AT37" s="206"/>
      <c r="AU37" s="237" t="s">
        <v>369</v>
      </c>
      <c r="AV37" s="237" t="s">
        <v>370</v>
      </c>
      <c r="AX37" s="237" t="s">
        <v>371</v>
      </c>
      <c r="AY37" s="237" t="s">
        <v>372</v>
      </c>
    </row>
    <row r="38" spans="1:51" ht="12" customHeight="1">
      <c r="A38" s="585"/>
      <c r="B38" s="588"/>
      <c r="C38" s="591"/>
      <c r="D38" s="594"/>
      <c r="E38" s="597"/>
      <c r="F38" s="568"/>
      <c r="G38" s="569"/>
      <c r="H38" s="238" t="s">
        <v>373</v>
      </c>
      <c r="I38" s="239" t="str">
        <f>IFERROR(VLOOKUP(I37,'P1'!$B:$AP,41,FALSE),"")</f>
        <v/>
      </c>
      <c r="J38" s="239" t="str">
        <f>IFERROR(VLOOKUP(J37,'P1'!$B:$AP,41,FALSE),"")</f>
        <v/>
      </c>
      <c r="K38" s="239" t="str">
        <f>IFERROR(VLOOKUP(K37,'P1'!$B:$AP,41,FALSE),"")</f>
        <v/>
      </c>
      <c r="L38" s="239" t="str">
        <f>IFERROR(VLOOKUP(L37,'P1'!$B:$AP,41,FALSE),"")</f>
        <v/>
      </c>
      <c r="M38" s="239" t="str">
        <f>IFERROR(VLOOKUP(M37,'P1'!$B:$AP,41,FALSE),"")</f>
        <v/>
      </c>
      <c r="N38" s="239" t="str">
        <f>IFERROR(VLOOKUP(N37,'P1'!$B:$AP,41,FALSE),"")</f>
        <v/>
      </c>
      <c r="O38" s="239" t="str">
        <f>IFERROR(VLOOKUP(O37,'P1'!$B:$AP,41,FALSE),"")</f>
        <v/>
      </c>
      <c r="P38" s="239" t="str">
        <f>IFERROR(VLOOKUP(P37,'P1'!$B:$AP,41,FALSE),"")</f>
        <v/>
      </c>
      <c r="Q38" s="239" t="str">
        <f>IFERROR(VLOOKUP(Q37,'P1'!$B:$AP,41,FALSE),"")</f>
        <v/>
      </c>
      <c r="R38" s="239" t="str">
        <f>IFERROR(VLOOKUP(R37,'P1'!$B:$AP,41,FALSE),"")</f>
        <v/>
      </c>
      <c r="S38" s="239" t="str">
        <f>IFERROR(VLOOKUP(S37,'P1'!$B:$AP,41,FALSE),"")</f>
        <v/>
      </c>
      <c r="T38" s="239" t="str">
        <f>IFERROR(VLOOKUP(T37,'P1'!$B:$AP,41,FALSE),"")</f>
        <v/>
      </c>
      <c r="U38" s="239" t="str">
        <f>IFERROR(VLOOKUP(U37,'P1'!$B:$AP,41,FALSE),"")</f>
        <v/>
      </c>
      <c r="V38" s="239" t="str">
        <f>IFERROR(VLOOKUP(V37,'P1'!$B:$AP,41,FALSE),"")</f>
        <v/>
      </c>
      <c r="W38" s="239" t="str">
        <f>IFERROR(VLOOKUP(W37,'P1'!$B:$AP,41,FALSE),"")</f>
        <v/>
      </c>
      <c r="X38" s="239" t="str">
        <f>IFERROR(VLOOKUP(X37,'P1'!$B:$AP,41,FALSE),"")</f>
        <v/>
      </c>
      <c r="Y38" s="239" t="str">
        <f>IFERROR(VLOOKUP(Y37,'P1'!$B:$AP,41,FALSE),"")</f>
        <v/>
      </c>
      <c r="Z38" s="239" t="str">
        <f>IFERROR(VLOOKUP(Z37,'P1'!$B:$AP,41,FALSE),"")</f>
        <v/>
      </c>
      <c r="AA38" s="239" t="str">
        <f>IFERROR(VLOOKUP(AA37,'P1'!$B:$AP,41,FALSE),"")</f>
        <v/>
      </c>
      <c r="AB38" s="239" t="str">
        <f>IFERROR(VLOOKUP(AB37,'P1'!$B:$AP,41,FALSE),"")</f>
        <v/>
      </c>
      <c r="AC38" s="239" t="str">
        <f>IFERROR(VLOOKUP(AC37,'P1'!$B:$AP,41,FALSE),"")</f>
        <v/>
      </c>
      <c r="AD38" s="239" t="str">
        <f>IFERROR(VLOOKUP(AD37,'P1'!$B:$AP,41,FALSE),"")</f>
        <v/>
      </c>
      <c r="AE38" s="239" t="str">
        <f>IFERROR(VLOOKUP(AE37,'P1'!$B:$AP,41,FALSE),"")</f>
        <v/>
      </c>
      <c r="AF38" s="239" t="str">
        <f>IFERROR(VLOOKUP(AF37,'P1'!$B:$AP,41,FALSE),"")</f>
        <v/>
      </c>
      <c r="AG38" s="239" t="str">
        <f>IFERROR(VLOOKUP(AG37,'P1'!$B:$AP,41,FALSE),"")</f>
        <v/>
      </c>
      <c r="AH38" s="239" t="str">
        <f>IFERROR(VLOOKUP(AH37,'P1'!$B:$AP,41,FALSE),"")</f>
        <v/>
      </c>
      <c r="AI38" s="239" t="str">
        <f>IFERROR(VLOOKUP(AI37,'P1'!$B:$AP,41,FALSE),"")</f>
        <v/>
      </c>
      <c r="AJ38" s="239" t="str">
        <f>IFERROR(VLOOKUP(AJ37,'P1'!$B:$AP,41,FALSE),"")</f>
        <v/>
      </c>
      <c r="AK38" s="239" t="str">
        <f>IFERROR(VLOOKUP(AK37,'P1'!$B:$AP,41,FALSE),"")</f>
        <v/>
      </c>
      <c r="AL38" s="239" t="str">
        <f>IFERROR(VLOOKUP(AL37,'P1'!$B:$AP,41,FALSE),"")</f>
        <v/>
      </c>
      <c r="AM38" s="239" t="str">
        <f>IFERROR(VLOOKUP(AM37,'P1'!$B:$AP,41,FALSE),"")</f>
        <v/>
      </c>
      <c r="AN38" s="573"/>
      <c r="AO38" s="576"/>
      <c r="AP38" s="580"/>
      <c r="AQ38" s="581"/>
      <c r="AR38" s="576"/>
      <c r="AS38" s="211"/>
      <c r="AT38" s="206"/>
      <c r="AU38" s="240" t="str">
        <f>IFERROR(IF($D37="□",ROUNDDOWN($AO37/$AK$7,1),ROUNDDOWN($AO37/$AK$9,1)),"")</f>
        <v/>
      </c>
      <c r="AV38" s="240" t="str">
        <f>IFERROR(IF($D37="□",ROUNDDOWN($AN37/$AO$7,1),ROUNDDOWN($AN37/$AO$9,1)),"")</f>
        <v/>
      </c>
      <c r="AX38" s="240" t="str">
        <f>IFERROR(IF($D37="□",(VLOOKUP(F37,'[8]ますた君 '!$C:$E,3,FALSE)/($AK$7*4)),(VLOOKUP(F37,'[8]ますた君 '!$C:$E,3,FALSE)/($AK$9*4))),"")</f>
        <v/>
      </c>
      <c r="AY38" s="240" t="str">
        <f>IFERROR(IF($D37="□",(VLOOKUP(F37,'[8]ますた君 '!$C:$E,3,FALSE)/$AO$7),(VLOOKUP(F37,'[8]ますた君 '!$C:$E,3,FALSE)/$AO$9)),"")</f>
        <v/>
      </c>
    </row>
    <row r="39" spans="1:51" ht="12" customHeight="1">
      <c r="A39" s="586"/>
      <c r="B39" s="589"/>
      <c r="C39" s="592"/>
      <c r="D39" s="595"/>
      <c r="E39" s="598"/>
      <c r="F39" s="570"/>
      <c r="G39" s="571"/>
      <c r="H39" s="241" t="s">
        <v>374</v>
      </c>
      <c r="I39" s="239" t="str">
        <f>IFERROR(VLOOKUP(I37,'P1'!$B:$AP,31,FALSE),"")</f>
        <v/>
      </c>
      <c r="J39" s="239" t="str">
        <f>IFERROR(VLOOKUP(J37,'P1'!$B:$AP,31,FALSE),"")</f>
        <v/>
      </c>
      <c r="K39" s="239" t="str">
        <f>IFERROR(VLOOKUP(K37,'P1'!$B:$AP,31,FALSE),"")</f>
        <v/>
      </c>
      <c r="L39" s="239" t="str">
        <f>IFERROR(VLOOKUP(L37,'P1'!$B:$AP,31,FALSE),"")</f>
        <v/>
      </c>
      <c r="M39" s="239" t="str">
        <f>IFERROR(VLOOKUP(M37,'P1'!$B:$AP,31,FALSE),"")</f>
        <v/>
      </c>
      <c r="N39" s="239" t="str">
        <f>IFERROR(VLOOKUP(N37,'P1'!$B:$AP,31,FALSE),"")</f>
        <v/>
      </c>
      <c r="O39" s="239" t="str">
        <f>IFERROR(VLOOKUP(O37,'P1'!$B:$AP,31,FALSE),"")</f>
        <v/>
      </c>
      <c r="P39" s="239" t="str">
        <f>IFERROR(VLOOKUP(P37,'P1'!$B:$AP,31,FALSE),"")</f>
        <v/>
      </c>
      <c r="Q39" s="239" t="str">
        <f>IFERROR(VLOOKUP(Q37,'P1'!$B:$AP,31,FALSE),"")</f>
        <v/>
      </c>
      <c r="R39" s="239" t="str">
        <f>IFERROR(VLOOKUP(R37,'P1'!$B:$AP,31,FALSE),"")</f>
        <v/>
      </c>
      <c r="S39" s="239" t="str">
        <f>IFERROR(VLOOKUP(S37,'P1'!$B:$AP,31,FALSE),"")</f>
        <v/>
      </c>
      <c r="T39" s="239" t="str">
        <f>IFERROR(VLOOKUP(T37,'P1'!$B:$AP,31,FALSE),"")</f>
        <v/>
      </c>
      <c r="U39" s="239" t="str">
        <f>IFERROR(VLOOKUP(U37,'P1'!$B:$AP,31,FALSE),"")</f>
        <v/>
      </c>
      <c r="V39" s="239" t="str">
        <f>IFERROR(VLOOKUP(V37,'P1'!$B:$AP,31,FALSE),"")</f>
        <v/>
      </c>
      <c r="W39" s="239" t="str">
        <f>IFERROR(VLOOKUP(W37,'P1'!$B:$AP,31,FALSE),"")</f>
        <v/>
      </c>
      <c r="X39" s="239" t="str">
        <f>IFERROR(VLOOKUP(X37,'P1'!$B:$AP,31,FALSE),"")</f>
        <v/>
      </c>
      <c r="Y39" s="239" t="str">
        <f>IFERROR(VLOOKUP(Y37,'P1'!$B:$AP,31,FALSE),"")</f>
        <v/>
      </c>
      <c r="Z39" s="239" t="str">
        <f>IFERROR(VLOOKUP(Z37,'P1'!$B:$AP,31,FALSE),"")</f>
        <v/>
      </c>
      <c r="AA39" s="239" t="str">
        <f>IFERROR(VLOOKUP(AA37,'P1'!$B:$AP,31,FALSE),"")</f>
        <v/>
      </c>
      <c r="AB39" s="239" t="str">
        <f>IFERROR(VLOOKUP(AB37,'P1'!$B:$AP,31,FALSE),"")</f>
        <v/>
      </c>
      <c r="AC39" s="239" t="str">
        <f>IFERROR(VLOOKUP(AC37,'P1'!$B:$AP,31,FALSE),"")</f>
        <v/>
      </c>
      <c r="AD39" s="239" t="str">
        <f>IFERROR(VLOOKUP(AD37,'P1'!$B:$AP,31,FALSE),"")</f>
        <v/>
      </c>
      <c r="AE39" s="239" t="str">
        <f>IFERROR(VLOOKUP(AE37,'P1'!$B:$AP,31,FALSE),"")</f>
        <v/>
      </c>
      <c r="AF39" s="239" t="str">
        <f>IFERROR(VLOOKUP(AF37,'P1'!$B:$AP,31,FALSE),"")</f>
        <v/>
      </c>
      <c r="AG39" s="239" t="str">
        <f>IFERROR(VLOOKUP(AG37,'P1'!$B:$AP,31,FALSE),"")</f>
        <v/>
      </c>
      <c r="AH39" s="239" t="str">
        <f>IFERROR(VLOOKUP(AH37,'P1'!$B:$AP,31,FALSE),"")</f>
        <v/>
      </c>
      <c r="AI39" s="239" t="str">
        <f>IFERROR(VLOOKUP(AI37,'P1'!$B:$AP,31,FALSE),"")</f>
        <v/>
      </c>
      <c r="AJ39" s="239" t="str">
        <f>IFERROR(VLOOKUP(AJ37,'P1'!$B:$AP,31,FALSE),"")</f>
        <v/>
      </c>
      <c r="AK39" s="239" t="str">
        <f>IFERROR(VLOOKUP(AK37,'P1'!$B:$AP,31,FALSE),"")</f>
        <v/>
      </c>
      <c r="AL39" s="239" t="str">
        <f>IFERROR(VLOOKUP(AL37,'P1'!$B:$AP,31,FALSE),"")</f>
        <v/>
      </c>
      <c r="AM39" s="239" t="str">
        <f>IFERROR(VLOOKUP(AM37,'P1'!$B:$AP,31,FALSE),"")</f>
        <v/>
      </c>
      <c r="AN39" s="574"/>
      <c r="AO39" s="577"/>
      <c r="AP39" s="582"/>
      <c r="AQ39" s="583"/>
      <c r="AR39" s="577"/>
      <c r="AS39" s="211"/>
      <c r="AT39" s="206"/>
      <c r="AU39" s="242"/>
      <c r="AV39" s="242"/>
      <c r="AX39" s="242"/>
      <c r="AY39" s="242"/>
    </row>
    <row r="40" spans="1:51" ht="12" customHeight="1">
      <c r="A40" s="584">
        <v>7</v>
      </c>
      <c r="B40" s="587"/>
      <c r="C40" s="590"/>
      <c r="D40" s="593" t="s">
        <v>243</v>
      </c>
      <c r="E40" s="596"/>
      <c r="F40" s="566"/>
      <c r="G40" s="567"/>
      <c r="H40" s="236" t="s">
        <v>368</v>
      </c>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572">
        <f>+SUM(I41:AM42)</f>
        <v>0</v>
      </c>
      <c r="AO40" s="575">
        <f>IF($AN$4="４週",AN40/4,AN40/(DAY(EOMONTH($I$20,0))/7))</f>
        <v>0</v>
      </c>
      <c r="AP40" s="578"/>
      <c r="AQ40" s="579"/>
      <c r="AR40" s="575" t="str">
        <f>IF(AN29="４週",AU41,AV41)</f>
        <v/>
      </c>
      <c r="AS40" s="211"/>
      <c r="AT40" s="206"/>
      <c r="AU40" s="237" t="s">
        <v>369</v>
      </c>
      <c r="AV40" s="237" t="s">
        <v>370</v>
      </c>
      <c r="AX40" s="237" t="s">
        <v>371</v>
      </c>
      <c r="AY40" s="237" t="s">
        <v>372</v>
      </c>
    </row>
    <row r="41" spans="1:51" ht="12" customHeight="1">
      <c r="A41" s="585"/>
      <c r="B41" s="588"/>
      <c r="C41" s="591"/>
      <c r="D41" s="594"/>
      <c r="E41" s="597"/>
      <c r="F41" s="568"/>
      <c r="G41" s="569"/>
      <c r="H41" s="238" t="s">
        <v>373</v>
      </c>
      <c r="I41" s="239" t="str">
        <f>IFERROR(VLOOKUP(I40,'P1'!$B:$AP,41,FALSE),"")</f>
        <v/>
      </c>
      <c r="J41" s="239" t="str">
        <f>IFERROR(VLOOKUP(J40,'P1'!$B:$AP,41,FALSE),"")</f>
        <v/>
      </c>
      <c r="K41" s="239" t="str">
        <f>IFERROR(VLOOKUP(K40,'P1'!$B:$AP,41,FALSE),"")</f>
        <v/>
      </c>
      <c r="L41" s="239" t="str">
        <f>IFERROR(VLOOKUP(L40,'P1'!$B:$AP,41,FALSE),"")</f>
        <v/>
      </c>
      <c r="M41" s="239" t="str">
        <f>IFERROR(VLOOKUP(M40,'P1'!$B:$AP,41,FALSE),"")</f>
        <v/>
      </c>
      <c r="N41" s="239" t="str">
        <f>IFERROR(VLOOKUP(N40,'P1'!$B:$AP,41,FALSE),"")</f>
        <v/>
      </c>
      <c r="O41" s="239" t="str">
        <f>IFERROR(VLOOKUP(O40,'P1'!$B:$AP,41,FALSE),"")</f>
        <v/>
      </c>
      <c r="P41" s="239" t="str">
        <f>IFERROR(VLOOKUP(P40,'P1'!$B:$AP,41,FALSE),"")</f>
        <v/>
      </c>
      <c r="Q41" s="239" t="str">
        <f>IFERROR(VLOOKUP(Q40,'P1'!$B:$AP,41,FALSE),"")</f>
        <v/>
      </c>
      <c r="R41" s="239" t="str">
        <f>IFERROR(VLOOKUP(R40,'P1'!$B:$AP,41,FALSE),"")</f>
        <v/>
      </c>
      <c r="S41" s="239" t="str">
        <f>IFERROR(VLOOKUP(S40,'P1'!$B:$AP,41,FALSE),"")</f>
        <v/>
      </c>
      <c r="T41" s="239" t="str">
        <f>IFERROR(VLOOKUP(T40,'P1'!$B:$AP,41,FALSE),"")</f>
        <v/>
      </c>
      <c r="U41" s="239" t="str">
        <f>IFERROR(VLOOKUP(U40,'P1'!$B:$AP,41,FALSE),"")</f>
        <v/>
      </c>
      <c r="V41" s="239" t="str">
        <f>IFERROR(VLOOKUP(V40,'P1'!$B:$AP,41,FALSE),"")</f>
        <v/>
      </c>
      <c r="W41" s="239" t="str">
        <f>IFERROR(VLOOKUP(W40,'P1'!$B:$AP,41,FALSE),"")</f>
        <v/>
      </c>
      <c r="X41" s="239" t="str">
        <f>IFERROR(VLOOKUP(X40,'P1'!$B:$AP,41,FALSE),"")</f>
        <v/>
      </c>
      <c r="Y41" s="239" t="str">
        <f>IFERROR(VLOOKUP(Y40,'P1'!$B:$AP,41,FALSE),"")</f>
        <v/>
      </c>
      <c r="Z41" s="239" t="str">
        <f>IFERROR(VLOOKUP(Z40,'P1'!$B:$AP,41,FALSE),"")</f>
        <v/>
      </c>
      <c r="AA41" s="239" t="str">
        <f>IFERROR(VLOOKUP(AA40,'P1'!$B:$AP,41,FALSE),"")</f>
        <v/>
      </c>
      <c r="AB41" s="239" t="str">
        <f>IFERROR(VLOOKUP(AB40,'P1'!$B:$AP,41,FALSE),"")</f>
        <v/>
      </c>
      <c r="AC41" s="239" t="str">
        <f>IFERROR(VLOOKUP(AC40,'P1'!$B:$AP,41,FALSE),"")</f>
        <v/>
      </c>
      <c r="AD41" s="239" t="str">
        <f>IFERROR(VLOOKUP(AD40,'P1'!$B:$AP,41,FALSE),"")</f>
        <v/>
      </c>
      <c r="AE41" s="239" t="str">
        <f>IFERROR(VLOOKUP(AE40,'P1'!$B:$AP,41,FALSE),"")</f>
        <v/>
      </c>
      <c r="AF41" s="239" t="str">
        <f>IFERROR(VLOOKUP(AF40,'P1'!$B:$AP,41,FALSE),"")</f>
        <v/>
      </c>
      <c r="AG41" s="239" t="str">
        <f>IFERROR(VLOOKUP(AG40,'P1'!$B:$AP,41,FALSE),"")</f>
        <v/>
      </c>
      <c r="AH41" s="239" t="str">
        <f>IFERROR(VLOOKUP(AH40,'P1'!$B:$AP,41,FALSE),"")</f>
        <v/>
      </c>
      <c r="AI41" s="239" t="str">
        <f>IFERROR(VLOOKUP(AI40,'P1'!$B:$AP,41,FALSE),"")</f>
        <v/>
      </c>
      <c r="AJ41" s="239" t="str">
        <f>IFERROR(VLOOKUP(AJ40,'P1'!$B:$AP,41,FALSE),"")</f>
        <v/>
      </c>
      <c r="AK41" s="239" t="str">
        <f>IFERROR(VLOOKUP(AK40,'P1'!$B:$AP,41,FALSE),"")</f>
        <v/>
      </c>
      <c r="AL41" s="239" t="str">
        <f>IFERROR(VLOOKUP(AL40,'P1'!$B:$AP,41,FALSE),"")</f>
        <v/>
      </c>
      <c r="AM41" s="239" t="str">
        <f>IFERROR(VLOOKUP(AM40,'P1'!$B:$AP,41,FALSE),"")</f>
        <v/>
      </c>
      <c r="AN41" s="573"/>
      <c r="AO41" s="576"/>
      <c r="AP41" s="580"/>
      <c r="AQ41" s="581"/>
      <c r="AR41" s="576"/>
      <c r="AS41" s="211"/>
      <c r="AT41" s="206"/>
      <c r="AU41" s="240" t="str">
        <f>IFERROR(IF($D40="□",ROUNDDOWN($AO40/$AK$7,1),ROUNDDOWN($AO40/$AK$9,1)),"")</f>
        <v/>
      </c>
      <c r="AV41" s="240" t="str">
        <f>IFERROR(IF($D40="□",ROUNDDOWN($AN40/$AO$7,1),ROUNDDOWN($AN40/$AO$9,1)),"")</f>
        <v/>
      </c>
      <c r="AX41" s="240" t="str">
        <f>IFERROR(IF($D40="□",(VLOOKUP(F40,'[8]ますた君 '!$C:$E,3,FALSE)/($AK$7*4)),(VLOOKUP(F40,'[8]ますた君 '!$C:$E,3,FALSE)/($AK$9*4))),"")</f>
        <v/>
      </c>
      <c r="AY41" s="240" t="str">
        <f>IFERROR(IF($D40="□",(VLOOKUP(F40,'[8]ますた君 '!$C:$E,3,FALSE)/$AO$7),(VLOOKUP(F40,'[8]ますた君 '!$C:$E,3,FALSE)/$AO$9)),"")</f>
        <v/>
      </c>
    </row>
    <row r="42" spans="1:51" ht="12" customHeight="1">
      <c r="A42" s="586"/>
      <c r="B42" s="589"/>
      <c r="C42" s="592"/>
      <c r="D42" s="595"/>
      <c r="E42" s="598"/>
      <c r="F42" s="570"/>
      <c r="G42" s="571"/>
      <c r="H42" s="241" t="s">
        <v>374</v>
      </c>
      <c r="I42" s="239" t="str">
        <f>IFERROR(VLOOKUP(I40,'P1'!$B:$AP,31,FALSE),"")</f>
        <v/>
      </c>
      <c r="J42" s="239" t="str">
        <f>IFERROR(VLOOKUP(J40,'P1'!$B:$AP,31,FALSE),"")</f>
        <v/>
      </c>
      <c r="K42" s="239" t="str">
        <f>IFERROR(VLOOKUP(K40,'P1'!$B:$AP,31,FALSE),"")</f>
        <v/>
      </c>
      <c r="L42" s="239" t="str">
        <f>IFERROR(VLOOKUP(L40,'P1'!$B:$AP,31,FALSE),"")</f>
        <v/>
      </c>
      <c r="M42" s="239" t="str">
        <f>IFERROR(VLOOKUP(M40,'P1'!$B:$AP,31,FALSE),"")</f>
        <v/>
      </c>
      <c r="N42" s="239" t="str">
        <f>IFERROR(VLOOKUP(N40,'P1'!$B:$AP,31,FALSE),"")</f>
        <v/>
      </c>
      <c r="O42" s="239" t="str">
        <f>IFERROR(VLOOKUP(O40,'P1'!$B:$AP,31,FALSE),"")</f>
        <v/>
      </c>
      <c r="P42" s="239" t="str">
        <f>IFERROR(VLOOKUP(P40,'P1'!$B:$AP,31,FALSE),"")</f>
        <v/>
      </c>
      <c r="Q42" s="239" t="str">
        <f>IFERROR(VLOOKUP(Q40,'P1'!$B:$AP,31,FALSE),"")</f>
        <v/>
      </c>
      <c r="R42" s="239" t="str">
        <f>IFERROR(VLOOKUP(R40,'P1'!$B:$AP,31,FALSE),"")</f>
        <v/>
      </c>
      <c r="S42" s="239" t="str">
        <f>IFERROR(VLOOKUP(S40,'P1'!$B:$AP,31,FALSE),"")</f>
        <v/>
      </c>
      <c r="T42" s="239" t="str">
        <f>IFERROR(VLOOKUP(T40,'P1'!$B:$AP,31,FALSE),"")</f>
        <v/>
      </c>
      <c r="U42" s="239" t="str">
        <f>IFERROR(VLOOKUP(U40,'P1'!$B:$AP,31,FALSE),"")</f>
        <v/>
      </c>
      <c r="V42" s="239" t="str">
        <f>IFERROR(VLOOKUP(V40,'P1'!$B:$AP,31,FALSE),"")</f>
        <v/>
      </c>
      <c r="W42" s="239" t="str">
        <f>IFERROR(VLOOKUP(W40,'P1'!$B:$AP,31,FALSE),"")</f>
        <v/>
      </c>
      <c r="X42" s="239" t="str">
        <f>IFERROR(VLOOKUP(X40,'P1'!$B:$AP,31,FALSE),"")</f>
        <v/>
      </c>
      <c r="Y42" s="239" t="str">
        <f>IFERROR(VLOOKUP(Y40,'P1'!$B:$AP,31,FALSE),"")</f>
        <v/>
      </c>
      <c r="Z42" s="239" t="str">
        <f>IFERROR(VLOOKUP(Z40,'P1'!$B:$AP,31,FALSE),"")</f>
        <v/>
      </c>
      <c r="AA42" s="239" t="str">
        <f>IFERROR(VLOOKUP(AA40,'P1'!$B:$AP,31,FALSE),"")</f>
        <v/>
      </c>
      <c r="AB42" s="239" t="str">
        <f>IFERROR(VLOOKUP(AB40,'P1'!$B:$AP,31,FALSE),"")</f>
        <v/>
      </c>
      <c r="AC42" s="239" t="str">
        <f>IFERROR(VLOOKUP(AC40,'P1'!$B:$AP,31,FALSE),"")</f>
        <v/>
      </c>
      <c r="AD42" s="239" t="str">
        <f>IFERROR(VLOOKUP(AD40,'P1'!$B:$AP,31,FALSE),"")</f>
        <v/>
      </c>
      <c r="AE42" s="239" t="str">
        <f>IFERROR(VLOOKUP(AE40,'P1'!$B:$AP,31,FALSE),"")</f>
        <v/>
      </c>
      <c r="AF42" s="239" t="str">
        <f>IFERROR(VLOOKUP(AF40,'P1'!$B:$AP,31,FALSE),"")</f>
        <v/>
      </c>
      <c r="AG42" s="239" t="str">
        <f>IFERROR(VLOOKUP(AG40,'P1'!$B:$AP,31,FALSE),"")</f>
        <v/>
      </c>
      <c r="AH42" s="239" t="str">
        <f>IFERROR(VLOOKUP(AH40,'P1'!$B:$AP,31,FALSE),"")</f>
        <v/>
      </c>
      <c r="AI42" s="239" t="str">
        <f>IFERROR(VLOOKUP(AI40,'P1'!$B:$AP,31,FALSE),"")</f>
        <v/>
      </c>
      <c r="AJ42" s="239" t="str">
        <f>IFERROR(VLOOKUP(AJ40,'P1'!$B:$AP,31,FALSE),"")</f>
        <v/>
      </c>
      <c r="AK42" s="239" t="str">
        <f>IFERROR(VLOOKUP(AK40,'P1'!$B:$AP,31,FALSE),"")</f>
        <v/>
      </c>
      <c r="AL42" s="239" t="str">
        <f>IFERROR(VLOOKUP(AL40,'P1'!$B:$AP,31,FALSE),"")</f>
        <v/>
      </c>
      <c r="AM42" s="239" t="str">
        <f>IFERROR(VLOOKUP(AM40,'P1'!$B:$AP,31,FALSE),"")</f>
        <v/>
      </c>
      <c r="AN42" s="574"/>
      <c r="AO42" s="577"/>
      <c r="AP42" s="582"/>
      <c r="AQ42" s="583"/>
      <c r="AR42" s="577"/>
      <c r="AS42" s="211"/>
      <c r="AT42" s="206"/>
      <c r="AU42" s="242"/>
      <c r="AV42" s="242"/>
      <c r="AX42" s="242"/>
      <c r="AY42" s="242"/>
    </row>
    <row r="43" spans="1:51" ht="12" customHeight="1">
      <c r="A43" s="584">
        <v>8</v>
      </c>
      <c r="B43" s="587"/>
      <c r="C43" s="590"/>
      <c r="D43" s="593" t="s">
        <v>243</v>
      </c>
      <c r="E43" s="596"/>
      <c r="F43" s="566"/>
      <c r="G43" s="567"/>
      <c r="H43" s="236" t="s">
        <v>368</v>
      </c>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572">
        <f>+SUM(I44:AM45)</f>
        <v>0</v>
      </c>
      <c r="AO43" s="575">
        <f>IF($AN$4="４週",AN43/4,AN43/(DAY(EOMONTH($I$20,0))/7))</f>
        <v>0</v>
      </c>
      <c r="AP43" s="578"/>
      <c r="AQ43" s="579"/>
      <c r="AR43" s="575" t="str">
        <f>IF(AN32="４週",AU44,AV44)</f>
        <v/>
      </c>
      <c r="AS43" s="211"/>
      <c r="AT43" s="206"/>
      <c r="AU43" s="237" t="s">
        <v>369</v>
      </c>
      <c r="AV43" s="237" t="s">
        <v>370</v>
      </c>
      <c r="AX43" s="237" t="s">
        <v>371</v>
      </c>
      <c r="AY43" s="237" t="s">
        <v>372</v>
      </c>
    </row>
    <row r="44" spans="1:51" ht="12" customHeight="1">
      <c r="A44" s="585"/>
      <c r="B44" s="588"/>
      <c r="C44" s="591"/>
      <c r="D44" s="594"/>
      <c r="E44" s="597"/>
      <c r="F44" s="568"/>
      <c r="G44" s="569"/>
      <c r="H44" s="238" t="s">
        <v>373</v>
      </c>
      <c r="I44" s="239" t="str">
        <f>IFERROR(VLOOKUP(I43,'P1'!$B:$AP,41,FALSE),"")</f>
        <v/>
      </c>
      <c r="J44" s="239" t="str">
        <f>IFERROR(VLOOKUP(J43,'P1'!$B:$AP,41,FALSE),"")</f>
        <v/>
      </c>
      <c r="K44" s="239" t="str">
        <f>IFERROR(VLOOKUP(K43,'P1'!$B:$AP,41,FALSE),"")</f>
        <v/>
      </c>
      <c r="L44" s="239" t="str">
        <f>IFERROR(VLOOKUP(L43,'P1'!$B:$AP,41,FALSE),"")</f>
        <v/>
      </c>
      <c r="M44" s="239" t="str">
        <f>IFERROR(VLOOKUP(M43,'P1'!$B:$AP,41,FALSE),"")</f>
        <v/>
      </c>
      <c r="N44" s="239" t="str">
        <f>IFERROR(VLOOKUP(N43,'P1'!$B:$AP,41,FALSE),"")</f>
        <v/>
      </c>
      <c r="O44" s="239" t="str">
        <f>IFERROR(VLOOKUP(O43,'P1'!$B:$AP,41,FALSE),"")</f>
        <v/>
      </c>
      <c r="P44" s="239" t="str">
        <f>IFERROR(VLOOKUP(P43,'P1'!$B:$AP,41,FALSE),"")</f>
        <v/>
      </c>
      <c r="Q44" s="239" t="str">
        <f>IFERROR(VLOOKUP(Q43,'P1'!$B:$AP,41,FALSE),"")</f>
        <v/>
      </c>
      <c r="R44" s="239" t="str">
        <f>IFERROR(VLOOKUP(R43,'P1'!$B:$AP,41,FALSE),"")</f>
        <v/>
      </c>
      <c r="S44" s="239" t="str">
        <f>IFERROR(VLOOKUP(S43,'P1'!$B:$AP,41,FALSE),"")</f>
        <v/>
      </c>
      <c r="T44" s="239" t="str">
        <f>IFERROR(VLOOKUP(T43,'P1'!$B:$AP,41,FALSE),"")</f>
        <v/>
      </c>
      <c r="U44" s="239" t="str">
        <f>IFERROR(VLOOKUP(U43,'P1'!$B:$AP,41,FALSE),"")</f>
        <v/>
      </c>
      <c r="V44" s="239" t="str">
        <f>IFERROR(VLOOKUP(V43,'P1'!$B:$AP,41,FALSE),"")</f>
        <v/>
      </c>
      <c r="W44" s="239" t="str">
        <f>IFERROR(VLOOKUP(W43,'P1'!$B:$AP,41,FALSE),"")</f>
        <v/>
      </c>
      <c r="X44" s="239" t="str">
        <f>IFERROR(VLOOKUP(X43,'P1'!$B:$AP,41,FALSE),"")</f>
        <v/>
      </c>
      <c r="Y44" s="239" t="str">
        <f>IFERROR(VLOOKUP(Y43,'P1'!$B:$AP,41,FALSE),"")</f>
        <v/>
      </c>
      <c r="Z44" s="239" t="str">
        <f>IFERROR(VLOOKUP(Z43,'P1'!$B:$AP,41,FALSE),"")</f>
        <v/>
      </c>
      <c r="AA44" s="239" t="str">
        <f>IFERROR(VLOOKUP(AA43,'P1'!$B:$AP,41,FALSE),"")</f>
        <v/>
      </c>
      <c r="AB44" s="239" t="str">
        <f>IFERROR(VLOOKUP(AB43,'P1'!$B:$AP,41,FALSE),"")</f>
        <v/>
      </c>
      <c r="AC44" s="239" t="str">
        <f>IFERROR(VLOOKUP(AC43,'P1'!$B:$AP,41,FALSE),"")</f>
        <v/>
      </c>
      <c r="AD44" s="239" t="str">
        <f>IFERROR(VLOOKUP(AD43,'P1'!$B:$AP,41,FALSE),"")</f>
        <v/>
      </c>
      <c r="AE44" s="239" t="str">
        <f>IFERROR(VLOOKUP(AE43,'P1'!$B:$AP,41,FALSE),"")</f>
        <v/>
      </c>
      <c r="AF44" s="239" t="str">
        <f>IFERROR(VLOOKUP(AF43,'P1'!$B:$AP,41,FALSE),"")</f>
        <v/>
      </c>
      <c r="AG44" s="239" t="str">
        <f>IFERROR(VLOOKUP(AG43,'P1'!$B:$AP,41,FALSE),"")</f>
        <v/>
      </c>
      <c r="AH44" s="239" t="str">
        <f>IFERROR(VLOOKUP(AH43,'P1'!$B:$AP,41,FALSE),"")</f>
        <v/>
      </c>
      <c r="AI44" s="239" t="str">
        <f>IFERROR(VLOOKUP(AI43,'P1'!$B:$AP,41,FALSE),"")</f>
        <v/>
      </c>
      <c r="AJ44" s="239" t="str">
        <f>IFERROR(VLOOKUP(AJ43,'P1'!$B:$AP,41,FALSE),"")</f>
        <v/>
      </c>
      <c r="AK44" s="239" t="str">
        <f>IFERROR(VLOOKUP(AK43,'P1'!$B:$AP,41,FALSE),"")</f>
        <v/>
      </c>
      <c r="AL44" s="239" t="str">
        <f>IFERROR(VLOOKUP(AL43,'P1'!$B:$AP,41,FALSE),"")</f>
        <v/>
      </c>
      <c r="AM44" s="239" t="str">
        <f>IFERROR(VLOOKUP(AM43,'P1'!$B:$AP,41,FALSE),"")</f>
        <v/>
      </c>
      <c r="AN44" s="573"/>
      <c r="AO44" s="576"/>
      <c r="AP44" s="580"/>
      <c r="AQ44" s="581"/>
      <c r="AR44" s="576"/>
      <c r="AS44" s="211"/>
      <c r="AT44" s="206"/>
      <c r="AU44" s="240" t="str">
        <f>IFERROR(IF($D43="□",ROUNDDOWN($AO43/$AK$7,1),ROUNDDOWN($AO43/$AK$9,1)),"")</f>
        <v/>
      </c>
      <c r="AV44" s="240" t="str">
        <f>IFERROR(IF($D43="□",ROUNDDOWN($AN43/$AO$7,1),ROUNDDOWN($AN43/$AO$9,1)),"")</f>
        <v/>
      </c>
      <c r="AX44" s="240" t="str">
        <f>IFERROR(IF($D43="□",(VLOOKUP(F43,'[8]ますた君 '!$C:$E,3,FALSE)/($AK$7*4)),(VLOOKUP(F43,'[8]ますた君 '!$C:$E,3,FALSE)/($AK$9*4))),"")</f>
        <v/>
      </c>
      <c r="AY44" s="240" t="str">
        <f>IFERROR(IF($D43="□",(VLOOKUP(F43,'[8]ますた君 '!$C:$E,3,FALSE)/$AO$7),(VLOOKUP(F43,'[8]ますた君 '!$C:$E,3,FALSE)/$AO$9)),"")</f>
        <v/>
      </c>
    </row>
    <row r="45" spans="1:51" ht="12" customHeight="1">
      <c r="A45" s="586"/>
      <c r="B45" s="589"/>
      <c r="C45" s="592"/>
      <c r="D45" s="595"/>
      <c r="E45" s="598"/>
      <c r="F45" s="570"/>
      <c r="G45" s="571"/>
      <c r="H45" s="241" t="s">
        <v>374</v>
      </c>
      <c r="I45" s="239" t="str">
        <f>IFERROR(VLOOKUP(I43,'P1'!$B:$AP,31,FALSE),"")</f>
        <v/>
      </c>
      <c r="J45" s="239" t="str">
        <f>IFERROR(VLOOKUP(J43,'P1'!$B:$AP,31,FALSE),"")</f>
        <v/>
      </c>
      <c r="K45" s="239" t="str">
        <f>IFERROR(VLOOKUP(K43,'P1'!$B:$AP,31,FALSE),"")</f>
        <v/>
      </c>
      <c r="L45" s="239" t="str">
        <f>IFERROR(VLOOKUP(L43,'P1'!$B:$AP,31,FALSE),"")</f>
        <v/>
      </c>
      <c r="M45" s="239" t="str">
        <f>IFERROR(VLOOKUP(M43,'P1'!$B:$AP,31,FALSE),"")</f>
        <v/>
      </c>
      <c r="N45" s="239" t="str">
        <f>IFERROR(VLOOKUP(N43,'P1'!$B:$AP,31,FALSE),"")</f>
        <v/>
      </c>
      <c r="O45" s="239" t="str">
        <f>IFERROR(VLOOKUP(O43,'P1'!$B:$AP,31,FALSE),"")</f>
        <v/>
      </c>
      <c r="P45" s="239" t="str">
        <f>IFERROR(VLOOKUP(P43,'P1'!$B:$AP,31,FALSE),"")</f>
        <v/>
      </c>
      <c r="Q45" s="239" t="str">
        <f>IFERROR(VLOOKUP(Q43,'P1'!$B:$AP,31,FALSE),"")</f>
        <v/>
      </c>
      <c r="R45" s="239" t="str">
        <f>IFERROR(VLOOKUP(R43,'P1'!$B:$AP,31,FALSE),"")</f>
        <v/>
      </c>
      <c r="S45" s="239" t="str">
        <f>IFERROR(VLOOKUP(S43,'P1'!$B:$AP,31,FALSE),"")</f>
        <v/>
      </c>
      <c r="T45" s="239" t="str">
        <f>IFERROR(VLOOKUP(T43,'P1'!$B:$AP,31,FALSE),"")</f>
        <v/>
      </c>
      <c r="U45" s="239" t="str">
        <f>IFERROR(VLOOKUP(U43,'P1'!$B:$AP,31,FALSE),"")</f>
        <v/>
      </c>
      <c r="V45" s="239" t="str">
        <f>IFERROR(VLOOKUP(V43,'P1'!$B:$AP,31,FALSE),"")</f>
        <v/>
      </c>
      <c r="W45" s="239" t="str">
        <f>IFERROR(VLOOKUP(W43,'P1'!$B:$AP,31,FALSE),"")</f>
        <v/>
      </c>
      <c r="X45" s="239" t="str">
        <f>IFERROR(VLOOKUP(X43,'P1'!$B:$AP,31,FALSE),"")</f>
        <v/>
      </c>
      <c r="Y45" s="239" t="str">
        <f>IFERROR(VLOOKUP(Y43,'P1'!$B:$AP,31,FALSE),"")</f>
        <v/>
      </c>
      <c r="Z45" s="239" t="str">
        <f>IFERROR(VLOOKUP(Z43,'P1'!$B:$AP,31,FALSE),"")</f>
        <v/>
      </c>
      <c r="AA45" s="239" t="str">
        <f>IFERROR(VLOOKUP(AA43,'P1'!$B:$AP,31,FALSE),"")</f>
        <v/>
      </c>
      <c r="AB45" s="239" t="str">
        <f>IFERROR(VLOOKUP(AB43,'P1'!$B:$AP,31,FALSE),"")</f>
        <v/>
      </c>
      <c r="AC45" s="239" t="str">
        <f>IFERROR(VLOOKUP(AC43,'P1'!$B:$AP,31,FALSE),"")</f>
        <v/>
      </c>
      <c r="AD45" s="239" t="str">
        <f>IFERROR(VLOOKUP(AD43,'P1'!$B:$AP,31,FALSE),"")</f>
        <v/>
      </c>
      <c r="AE45" s="239" t="str">
        <f>IFERROR(VLOOKUP(AE43,'P1'!$B:$AP,31,FALSE),"")</f>
        <v/>
      </c>
      <c r="AF45" s="239" t="str">
        <f>IFERROR(VLOOKUP(AF43,'P1'!$B:$AP,31,FALSE),"")</f>
        <v/>
      </c>
      <c r="AG45" s="239" t="str">
        <f>IFERROR(VLOOKUP(AG43,'P1'!$B:$AP,31,FALSE),"")</f>
        <v/>
      </c>
      <c r="AH45" s="239" t="str">
        <f>IFERROR(VLOOKUP(AH43,'P1'!$B:$AP,31,FALSE),"")</f>
        <v/>
      </c>
      <c r="AI45" s="239" t="str">
        <f>IFERROR(VLOOKUP(AI43,'P1'!$B:$AP,31,FALSE),"")</f>
        <v/>
      </c>
      <c r="AJ45" s="239" t="str">
        <f>IFERROR(VLOOKUP(AJ43,'P1'!$B:$AP,31,FALSE),"")</f>
        <v/>
      </c>
      <c r="AK45" s="239" t="str">
        <f>IFERROR(VLOOKUP(AK43,'P1'!$B:$AP,31,FALSE),"")</f>
        <v/>
      </c>
      <c r="AL45" s="239" t="str">
        <f>IFERROR(VLOOKUP(AL43,'P1'!$B:$AP,31,FALSE),"")</f>
        <v/>
      </c>
      <c r="AM45" s="239" t="str">
        <f>IFERROR(VLOOKUP(AM43,'P1'!$B:$AP,31,FALSE),"")</f>
        <v/>
      </c>
      <c r="AN45" s="574"/>
      <c r="AO45" s="577"/>
      <c r="AP45" s="582"/>
      <c r="AQ45" s="583"/>
      <c r="AR45" s="577"/>
      <c r="AS45" s="211"/>
      <c r="AT45" s="206"/>
      <c r="AU45" s="242"/>
      <c r="AV45" s="242"/>
      <c r="AX45" s="242"/>
      <c r="AY45" s="242"/>
    </row>
    <row r="46" spans="1:51" ht="12" customHeight="1">
      <c r="A46" s="584">
        <v>9</v>
      </c>
      <c r="B46" s="587"/>
      <c r="C46" s="590"/>
      <c r="D46" s="593" t="s">
        <v>243</v>
      </c>
      <c r="E46" s="596"/>
      <c r="F46" s="566"/>
      <c r="G46" s="567"/>
      <c r="H46" s="236" t="s">
        <v>368</v>
      </c>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572">
        <f>+SUM(I47:AM48)</f>
        <v>0</v>
      </c>
      <c r="AO46" s="575">
        <f>IF($AN$4="４週",AN46/4,AN46/(DAY(EOMONTH($I$20,0))/7))</f>
        <v>0</v>
      </c>
      <c r="AP46" s="578"/>
      <c r="AQ46" s="579"/>
      <c r="AR46" s="575" t="str">
        <f>IF(AN35="４週",AU47,AV47)</f>
        <v/>
      </c>
      <c r="AS46" s="211"/>
      <c r="AT46" s="206"/>
      <c r="AU46" s="237" t="s">
        <v>369</v>
      </c>
      <c r="AV46" s="237" t="s">
        <v>370</v>
      </c>
      <c r="AX46" s="237" t="s">
        <v>371</v>
      </c>
      <c r="AY46" s="237" t="s">
        <v>372</v>
      </c>
    </row>
    <row r="47" spans="1:51" ht="12" customHeight="1">
      <c r="A47" s="585"/>
      <c r="B47" s="588"/>
      <c r="C47" s="591"/>
      <c r="D47" s="594"/>
      <c r="E47" s="597"/>
      <c r="F47" s="568"/>
      <c r="G47" s="569"/>
      <c r="H47" s="238" t="s">
        <v>373</v>
      </c>
      <c r="I47" s="239" t="str">
        <f>IFERROR(VLOOKUP(I46,'P1'!$B:$AP,41,FALSE),"")</f>
        <v/>
      </c>
      <c r="J47" s="239" t="str">
        <f>IFERROR(VLOOKUP(J46,'P1'!$B:$AP,41,FALSE),"")</f>
        <v/>
      </c>
      <c r="K47" s="239" t="str">
        <f>IFERROR(VLOOKUP(K46,'P1'!$B:$AP,41,FALSE),"")</f>
        <v/>
      </c>
      <c r="L47" s="239" t="str">
        <f>IFERROR(VLOOKUP(L46,'P1'!$B:$AP,41,FALSE),"")</f>
        <v/>
      </c>
      <c r="M47" s="239" t="str">
        <f>IFERROR(VLOOKUP(M46,'P1'!$B:$AP,41,FALSE),"")</f>
        <v/>
      </c>
      <c r="N47" s="239" t="str">
        <f>IFERROR(VLOOKUP(N46,'P1'!$B:$AP,41,FALSE),"")</f>
        <v/>
      </c>
      <c r="O47" s="239" t="str">
        <f>IFERROR(VLOOKUP(O46,'P1'!$B:$AP,41,FALSE),"")</f>
        <v/>
      </c>
      <c r="P47" s="239" t="str">
        <f>IFERROR(VLOOKUP(P46,'P1'!$B:$AP,41,FALSE),"")</f>
        <v/>
      </c>
      <c r="Q47" s="239" t="str">
        <f>IFERROR(VLOOKUP(Q46,'P1'!$B:$AP,41,FALSE),"")</f>
        <v/>
      </c>
      <c r="R47" s="239" t="str">
        <f>IFERROR(VLOOKUP(R46,'P1'!$B:$AP,41,FALSE),"")</f>
        <v/>
      </c>
      <c r="S47" s="239" t="str">
        <f>IFERROR(VLOOKUP(S46,'P1'!$B:$AP,41,FALSE),"")</f>
        <v/>
      </c>
      <c r="T47" s="239" t="str">
        <f>IFERROR(VLOOKUP(T46,'P1'!$B:$AP,41,FALSE),"")</f>
        <v/>
      </c>
      <c r="U47" s="239" t="str">
        <f>IFERROR(VLOOKUP(U46,'P1'!$B:$AP,41,FALSE),"")</f>
        <v/>
      </c>
      <c r="V47" s="239" t="str">
        <f>IFERROR(VLOOKUP(V46,'P1'!$B:$AP,41,FALSE),"")</f>
        <v/>
      </c>
      <c r="W47" s="239" t="str">
        <f>IFERROR(VLOOKUP(W46,'P1'!$B:$AP,41,FALSE),"")</f>
        <v/>
      </c>
      <c r="X47" s="239" t="str">
        <f>IFERROR(VLOOKUP(X46,'P1'!$B:$AP,41,FALSE),"")</f>
        <v/>
      </c>
      <c r="Y47" s="239" t="str">
        <f>IFERROR(VLOOKUP(Y46,'P1'!$B:$AP,41,FALSE),"")</f>
        <v/>
      </c>
      <c r="Z47" s="239" t="str">
        <f>IFERROR(VLOOKUP(Z46,'P1'!$B:$AP,41,FALSE),"")</f>
        <v/>
      </c>
      <c r="AA47" s="239" t="str">
        <f>IFERROR(VLOOKUP(AA46,'P1'!$B:$AP,41,FALSE),"")</f>
        <v/>
      </c>
      <c r="AB47" s="239" t="str">
        <f>IFERROR(VLOOKUP(AB46,'P1'!$B:$AP,41,FALSE),"")</f>
        <v/>
      </c>
      <c r="AC47" s="239" t="str">
        <f>IFERROR(VLOOKUP(AC46,'P1'!$B:$AP,41,FALSE),"")</f>
        <v/>
      </c>
      <c r="AD47" s="239" t="str">
        <f>IFERROR(VLOOKUP(AD46,'P1'!$B:$AP,41,FALSE),"")</f>
        <v/>
      </c>
      <c r="AE47" s="239" t="str">
        <f>IFERROR(VLOOKUP(AE46,'P1'!$B:$AP,41,FALSE),"")</f>
        <v/>
      </c>
      <c r="AF47" s="239" t="str">
        <f>IFERROR(VLOOKUP(AF46,'P1'!$B:$AP,41,FALSE),"")</f>
        <v/>
      </c>
      <c r="AG47" s="239" t="str">
        <f>IFERROR(VLOOKUP(AG46,'P1'!$B:$AP,41,FALSE),"")</f>
        <v/>
      </c>
      <c r="AH47" s="239" t="str">
        <f>IFERROR(VLOOKUP(AH46,'P1'!$B:$AP,41,FALSE),"")</f>
        <v/>
      </c>
      <c r="AI47" s="239" t="str">
        <f>IFERROR(VLOOKUP(AI46,'P1'!$B:$AP,41,FALSE),"")</f>
        <v/>
      </c>
      <c r="AJ47" s="239" t="str">
        <f>IFERROR(VLOOKUP(AJ46,'P1'!$B:$AP,41,FALSE),"")</f>
        <v/>
      </c>
      <c r="AK47" s="239" t="str">
        <f>IFERROR(VLOOKUP(AK46,'P1'!$B:$AP,41,FALSE),"")</f>
        <v/>
      </c>
      <c r="AL47" s="239" t="str">
        <f>IFERROR(VLOOKUP(AL46,'P1'!$B:$AP,41,FALSE),"")</f>
        <v/>
      </c>
      <c r="AM47" s="239" t="str">
        <f>IFERROR(VLOOKUP(AM46,'P1'!$B:$AP,41,FALSE),"")</f>
        <v/>
      </c>
      <c r="AN47" s="573"/>
      <c r="AO47" s="576"/>
      <c r="AP47" s="580"/>
      <c r="AQ47" s="581"/>
      <c r="AR47" s="576"/>
      <c r="AU47" s="240" t="str">
        <f>IFERROR(IF($D46="□",ROUNDDOWN($AO46/$AK$7,1),ROUNDDOWN($AO46/$AK$9,1)),"")</f>
        <v/>
      </c>
      <c r="AV47" s="240" t="str">
        <f>IFERROR(IF($D46="□",ROUNDDOWN($AN46/$AO$7,1),ROUNDDOWN($AN46/$AO$9,1)),"")</f>
        <v/>
      </c>
      <c r="AX47" s="240" t="str">
        <f>IFERROR(IF($D46="□",(VLOOKUP(F46,'[8]ますた君 '!$C:$E,3,FALSE)/($AK$7*4)),(VLOOKUP(F46,'[8]ますた君 '!$C:$E,3,FALSE)/($AK$9*4))),"")</f>
        <v/>
      </c>
      <c r="AY47" s="240" t="str">
        <f>IFERROR(IF($D46="□",(VLOOKUP(F46,'[8]ますた君 '!$C:$E,3,FALSE)/$AO$7),(VLOOKUP(F46,'[8]ますた君 '!$C:$E,3,FALSE)/$AO$9)),"")</f>
        <v/>
      </c>
    </row>
    <row r="48" spans="1:51" ht="12" customHeight="1">
      <c r="A48" s="586"/>
      <c r="B48" s="589"/>
      <c r="C48" s="592"/>
      <c r="D48" s="595"/>
      <c r="E48" s="598"/>
      <c r="F48" s="570"/>
      <c r="G48" s="571"/>
      <c r="H48" s="241" t="s">
        <v>374</v>
      </c>
      <c r="I48" s="239" t="str">
        <f>IFERROR(VLOOKUP(I46,'P1'!$B:$AP,31,FALSE),"")</f>
        <v/>
      </c>
      <c r="J48" s="239" t="str">
        <f>IFERROR(VLOOKUP(J46,'P1'!$B:$AP,31,FALSE),"")</f>
        <v/>
      </c>
      <c r="K48" s="239" t="str">
        <f>IFERROR(VLOOKUP(K46,'P1'!$B:$AP,31,FALSE),"")</f>
        <v/>
      </c>
      <c r="L48" s="239" t="str">
        <f>IFERROR(VLOOKUP(L46,'P1'!$B:$AP,31,FALSE),"")</f>
        <v/>
      </c>
      <c r="M48" s="239" t="str">
        <f>IFERROR(VLOOKUP(M46,'P1'!$B:$AP,31,FALSE),"")</f>
        <v/>
      </c>
      <c r="N48" s="239" t="str">
        <f>IFERROR(VLOOKUP(N46,'P1'!$B:$AP,31,FALSE),"")</f>
        <v/>
      </c>
      <c r="O48" s="239" t="str">
        <f>IFERROR(VLOOKUP(O46,'P1'!$B:$AP,31,FALSE),"")</f>
        <v/>
      </c>
      <c r="P48" s="239" t="str">
        <f>IFERROR(VLOOKUP(P46,'P1'!$B:$AP,31,FALSE),"")</f>
        <v/>
      </c>
      <c r="Q48" s="239" t="str">
        <f>IFERROR(VLOOKUP(Q46,'P1'!$B:$AP,31,FALSE),"")</f>
        <v/>
      </c>
      <c r="R48" s="239" t="str">
        <f>IFERROR(VLOOKUP(R46,'P1'!$B:$AP,31,FALSE),"")</f>
        <v/>
      </c>
      <c r="S48" s="239" t="str">
        <f>IFERROR(VLOOKUP(S46,'P1'!$B:$AP,31,FALSE),"")</f>
        <v/>
      </c>
      <c r="T48" s="239" t="str">
        <f>IFERROR(VLOOKUP(T46,'P1'!$B:$AP,31,FALSE),"")</f>
        <v/>
      </c>
      <c r="U48" s="239" t="str">
        <f>IFERROR(VLOOKUP(U46,'P1'!$B:$AP,31,FALSE),"")</f>
        <v/>
      </c>
      <c r="V48" s="239" t="str">
        <f>IFERROR(VLOOKUP(V46,'P1'!$B:$AP,31,FALSE),"")</f>
        <v/>
      </c>
      <c r="W48" s="239" t="str">
        <f>IFERROR(VLOOKUP(W46,'P1'!$B:$AP,31,FALSE),"")</f>
        <v/>
      </c>
      <c r="X48" s="239" t="str">
        <f>IFERROR(VLOOKUP(X46,'P1'!$B:$AP,31,FALSE),"")</f>
        <v/>
      </c>
      <c r="Y48" s="239" t="str">
        <f>IFERROR(VLOOKUP(Y46,'P1'!$B:$AP,31,FALSE),"")</f>
        <v/>
      </c>
      <c r="Z48" s="239" t="str">
        <f>IFERROR(VLOOKUP(Z46,'P1'!$B:$AP,31,FALSE),"")</f>
        <v/>
      </c>
      <c r="AA48" s="239" t="str">
        <f>IFERROR(VLOOKUP(AA46,'P1'!$B:$AP,31,FALSE),"")</f>
        <v/>
      </c>
      <c r="AB48" s="239" t="str">
        <f>IFERROR(VLOOKUP(AB46,'P1'!$B:$AP,31,FALSE),"")</f>
        <v/>
      </c>
      <c r="AC48" s="239" t="str">
        <f>IFERROR(VLOOKUP(AC46,'P1'!$B:$AP,31,FALSE),"")</f>
        <v/>
      </c>
      <c r="AD48" s="239" t="str">
        <f>IFERROR(VLOOKUP(AD46,'P1'!$B:$AP,31,FALSE),"")</f>
        <v/>
      </c>
      <c r="AE48" s="239" t="str">
        <f>IFERROR(VLOOKUP(AE46,'P1'!$B:$AP,31,FALSE),"")</f>
        <v/>
      </c>
      <c r="AF48" s="239" t="str">
        <f>IFERROR(VLOOKUP(AF46,'P1'!$B:$AP,31,FALSE),"")</f>
        <v/>
      </c>
      <c r="AG48" s="239" t="str">
        <f>IFERROR(VLOOKUP(AG46,'P1'!$B:$AP,31,FALSE),"")</f>
        <v/>
      </c>
      <c r="AH48" s="239" t="str">
        <f>IFERROR(VLOOKUP(AH46,'P1'!$B:$AP,31,FALSE),"")</f>
        <v/>
      </c>
      <c r="AI48" s="239" t="str">
        <f>IFERROR(VLOOKUP(AI46,'P1'!$B:$AP,31,FALSE),"")</f>
        <v/>
      </c>
      <c r="AJ48" s="239" t="str">
        <f>IFERROR(VLOOKUP(AJ46,'P1'!$B:$AP,31,FALSE),"")</f>
        <v/>
      </c>
      <c r="AK48" s="239" t="str">
        <f>IFERROR(VLOOKUP(AK46,'P1'!$B:$AP,31,FALSE),"")</f>
        <v/>
      </c>
      <c r="AL48" s="239" t="str">
        <f>IFERROR(VLOOKUP(AL46,'P1'!$B:$AP,31,FALSE),"")</f>
        <v/>
      </c>
      <c r="AM48" s="239" t="str">
        <f>IFERROR(VLOOKUP(AM46,'P1'!$B:$AP,31,FALSE),"")</f>
        <v/>
      </c>
      <c r="AN48" s="574"/>
      <c r="AO48" s="577"/>
      <c r="AP48" s="582"/>
      <c r="AQ48" s="583"/>
      <c r="AR48" s="577"/>
      <c r="AU48" s="242"/>
      <c r="AV48" s="242"/>
      <c r="AX48" s="242"/>
      <c r="AY48" s="242"/>
    </row>
    <row r="49" spans="1:51" ht="12" customHeight="1">
      <c r="A49" s="584">
        <v>10</v>
      </c>
      <c r="B49" s="587"/>
      <c r="C49" s="590"/>
      <c r="D49" s="593" t="s">
        <v>243</v>
      </c>
      <c r="E49" s="596"/>
      <c r="F49" s="566"/>
      <c r="G49" s="567"/>
      <c r="H49" s="236" t="s">
        <v>368</v>
      </c>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572">
        <f>+SUM(I50:AM51)</f>
        <v>0</v>
      </c>
      <c r="AO49" s="575">
        <f>IF($AN$4="４週",AN49/4,AN49/(DAY(EOMONTH($I$20,0))/7))</f>
        <v>0</v>
      </c>
      <c r="AP49" s="578"/>
      <c r="AQ49" s="579"/>
      <c r="AR49" s="575" t="str">
        <f>IF(AN38="４週",AU50,AV50)</f>
        <v/>
      </c>
      <c r="AU49" s="237" t="s">
        <v>369</v>
      </c>
      <c r="AV49" s="237" t="s">
        <v>370</v>
      </c>
      <c r="AX49" s="237" t="s">
        <v>371</v>
      </c>
      <c r="AY49" s="237" t="s">
        <v>372</v>
      </c>
    </row>
    <row r="50" spans="1:51" ht="12" customHeight="1">
      <c r="A50" s="585"/>
      <c r="B50" s="588"/>
      <c r="C50" s="591"/>
      <c r="D50" s="594"/>
      <c r="E50" s="597"/>
      <c r="F50" s="568"/>
      <c r="G50" s="569"/>
      <c r="H50" s="238" t="s">
        <v>373</v>
      </c>
      <c r="I50" s="239" t="str">
        <f>IFERROR(VLOOKUP(I49,'P1'!$B:$AP,41,FALSE),"")</f>
        <v/>
      </c>
      <c r="J50" s="239" t="str">
        <f>IFERROR(VLOOKUP(J49,'P1'!$B:$AP,41,FALSE),"")</f>
        <v/>
      </c>
      <c r="K50" s="239" t="str">
        <f>IFERROR(VLOOKUP(K49,'P1'!$B:$AP,41,FALSE),"")</f>
        <v/>
      </c>
      <c r="L50" s="239" t="str">
        <f>IFERROR(VLOOKUP(L49,'P1'!$B:$AP,41,FALSE),"")</f>
        <v/>
      </c>
      <c r="M50" s="239" t="str">
        <f>IFERROR(VLOOKUP(M49,'P1'!$B:$AP,41,FALSE),"")</f>
        <v/>
      </c>
      <c r="N50" s="239" t="str">
        <f>IFERROR(VLOOKUP(N49,'P1'!$B:$AP,41,FALSE),"")</f>
        <v/>
      </c>
      <c r="O50" s="239" t="str">
        <f>IFERROR(VLOOKUP(O49,'P1'!$B:$AP,41,FALSE),"")</f>
        <v/>
      </c>
      <c r="P50" s="239" t="str">
        <f>IFERROR(VLOOKUP(P49,'P1'!$B:$AP,41,FALSE),"")</f>
        <v/>
      </c>
      <c r="Q50" s="239" t="str">
        <f>IFERROR(VLOOKUP(Q49,'P1'!$B:$AP,41,FALSE),"")</f>
        <v/>
      </c>
      <c r="R50" s="239" t="str">
        <f>IFERROR(VLOOKUP(R49,'P1'!$B:$AP,41,FALSE),"")</f>
        <v/>
      </c>
      <c r="S50" s="239" t="str">
        <f>IFERROR(VLOOKUP(S49,'P1'!$B:$AP,41,FALSE),"")</f>
        <v/>
      </c>
      <c r="T50" s="239" t="str">
        <f>IFERROR(VLOOKUP(T49,'P1'!$B:$AP,41,FALSE),"")</f>
        <v/>
      </c>
      <c r="U50" s="239" t="str">
        <f>IFERROR(VLOOKUP(U49,'P1'!$B:$AP,41,FALSE),"")</f>
        <v/>
      </c>
      <c r="V50" s="239" t="str">
        <f>IFERROR(VLOOKUP(V49,'P1'!$B:$AP,41,FALSE),"")</f>
        <v/>
      </c>
      <c r="W50" s="239" t="str">
        <f>IFERROR(VLOOKUP(W49,'P1'!$B:$AP,41,FALSE),"")</f>
        <v/>
      </c>
      <c r="X50" s="239" t="str">
        <f>IFERROR(VLOOKUP(X49,'P1'!$B:$AP,41,FALSE),"")</f>
        <v/>
      </c>
      <c r="Y50" s="239" t="str">
        <f>IFERROR(VLOOKUP(Y49,'P1'!$B:$AP,41,FALSE),"")</f>
        <v/>
      </c>
      <c r="Z50" s="239" t="str">
        <f>IFERROR(VLOOKUP(Z49,'P1'!$B:$AP,41,FALSE),"")</f>
        <v/>
      </c>
      <c r="AA50" s="239" t="str">
        <f>IFERROR(VLOOKUP(AA49,'P1'!$B:$AP,41,FALSE),"")</f>
        <v/>
      </c>
      <c r="AB50" s="239" t="str">
        <f>IFERROR(VLOOKUP(AB49,'P1'!$B:$AP,41,FALSE),"")</f>
        <v/>
      </c>
      <c r="AC50" s="239" t="str">
        <f>IFERROR(VLOOKUP(AC49,'P1'!$B:$AP,41,FALSE),"")</f>
        <v/>
      </c>
      <c r="AD50" s="239" t="str">
        <f>IFERROR(VLOOKUP(AD49,'P1'!$B:$AP,41,FALSE),"")</f>
        <v/>
      </c>
      <c r="AE50" s="239" t="str">
        <f>IFERROR(VLOOKUP(AE49,'P1'!$B:$AP,41,FALSE),"")</f>
        <v/>
      </c>
      <c r="AF50" s="239" t="str">
        <f>IFERROR(VLOOKUP(AF49,'P1'!$B:$AP,41,FALSE),"")</f>
        <v/>
      </c>
      <c r="AG50" s="239" t="str">
        <f>IFERROR(VLOOKUP(AG49,'P1'!$B:$AP,41,FALSE),"")</f>
        <v/>
      </c>
      <c r="AH50" s="239" t="str">
        <f>IFERROR(VLOOKUP(AH49,'P1'!$B:$AP,41,FALSE),"")</f>
        <v/>
      </c>
      <c r="AI50" s="239" t="str">
        <f>IFERROR(VLOOKUP(AI49,'P1'!$B:$AP,41,FALSE),"")</f>
        <v/>
      </c>
      <c r="AJ50" s="239" t="str">
        <f>IFERROR(VLOOKUP(AJ49,'P1'!$B:$AP,41,FALSE),"")</f>
        <v/>
      </c>
      <c r="AK50" s="239" t="str">
        <f>IFERROR(VLOOKUP(AK49,'P1'!$B:$AP,41,FALSE),"")</f>
        <v/>
      </c>
      <c r="AL50" s="239" t="str">
        <f>IFERROR(VLOOKUP(AL49,'P1'!$B:$AP,41,FALSE),"")</f>
        <v/>
      </c>
      <c r="AM50" s="239" t="str">
        <f>IFERROR(VLOOKUP(AM49,'P1'!$B:$AP,41,FALSE),"")</f>
        <v/>
      </c>
      <c r="AN50" s="573"/>
      <c r="AO50" s="576"/>
      <c r="AP50" s="580"/>
      <c r="AQ50" s="581"/>
      <c r="AR50" s="576"/>
      <c r="AU50" s="240" t="str">
        <f>IFERROR(IF($D49="□",ROUNDDOWN($AO49/$AK$7,1),ROUNDDOWN($AO49/$AK$9,1)),"")</f>
        <v/>
      </c>
      <c r="AV50" s="240" t="str">
        <f>IFERROR(IF($D49="□",ROUNDDOWN($AN49/$AO$7,1),ROUNDDOWN($AN49/$AO$9,1)),"")</f>
        <v/>
      </c>
      <c r="AX50" s="240" t="str">
        <f>IFERROR(IF($D49="□",(VLOOKUP(F49,'[8]ますた君 '!$C:$E,3,FALSE)/($AK$7*4)),(VLOOKUP(F49,'[8]ますた君 '!$C:$E,3,FALSE)/($AK$9*4))),"")</f>
        <v/>
      </c>
      <c r="AY50" s="240" t="str">
        <f>IFERROR(IF($D49="□",(VLOOKUP(F49,'[8]ますた君 '!$C:$E,3,FALSE)/$AO$7),(VLOOKUP(F49,'[8]ますた君 '!$C:$E,3,FALSE)/$AO$9)),"")</f>
        <v/>
      </c>
    </row>
    <row r="51" spans="1:51" ht="12" customHeight="1">
      <c r="A51" s="586"/>
      <c r="B51" s="589"/>
      <c r="C51" s="592"/>
      <c r="D51" s="595"/>
      <c r="E51" s="598"/>
      <c r="F51" s="570"/>
      <c r="G51" s="571"/>
      <c r="H51" s="241" t="s">
        <v>374</v>
      </c>
      <c r="I51" s="239" t="str">
        <f>IFERROR(VLOOKUP(I49,'P1'!$B:$AP,31,FALSE),"")</f>
        <v/>
      </c>
      <c r="J51" s="239" t="str">
        <f>IFERROR(VLOOKUP(J49,'P1'!$B:$AP,31,FALSE),"")</f>
        <v/>
      </c>
      <c r="K51" s="239" t="str">
        <f>IFERROR(VLOOKUP(K49,'P1'!$B:$AP,31,FALSE),"")</f>
        <v/>
      </c>
      <c r="L51" s="239" t="str">
        <f>IFERROR(VLOOKUP(L49,'P1'!$B:$AP,31,FALSE),"")</f>
        <v/>
      </c>
      <c r="M51" s="239" t="str">
        <f>IFERROR(VLOOKUP(M49,'P1'!$B:$AP,31,FALSE),"")</f>
        <v/>
      </c>
      <c r="N51" s="239" t="str">
        <f>IFERROR(VLOOKUP(N49,'P1'!$B:$AP,31,FALSE),"")</f>
        <v/>
      </c>
      <c r="O51" s="239" t="str">
        <f>IFERROR(VLOOKUP(O49,'P1'!$B:$AP,31,FALSE),"")</f>
        <v/>
      </c>
      <c r="P51" s="239" t="str">
        <f>IFERROR(VLOOKUP(P49,'P1'!$B:$AP,31,FALSE),"")</f>
        <v/>
      </c>
      <c r="Q51" s="239" t="str">
        <f>IFERROR(VLOOKUP(Q49,'P1'!$B:$AP,31,FALSE),"")</f>
        <v/>
      </c>
      <c r="R51" s="239" t="str">
        <f>IFERROR(VLOOKUP(R49,'P1'!$B:$AP,31,FALSE),"")</f>
        <v/>
      </c>
      <c r="S51" s="239" t="str">
        <f>IFERROR(VLOOKUP(S49,'P1'!$B:$AP,31,FALSE),"")</f>
        <v/>
      </c>
      <c r="T51" s="239" t="str">
        <f>IFERROR(VLOOKUP(T49,'P1'!$B:$AP,31,FALSE),"")</f>
        <v/>
      </c>
      <c r="U51" s="239" t="str">
        <f>IFERROR(VLOOKUP(U49,'P1'!$B:$AP,31,FALSE),"")</f>
        <v/>
      </c>
      <c r="V51" s="239" t="str">
        <f>IFERROR(VLOOKUP(V49,'P1'!$B:$AP,31,FALSE),"")</f>
        <v/>
      </c>
      <c r="W51" s="239" t="str">
        <f>IFERROR(VLOOKUP(W49,'P1'!$B:$AP,31,FALSE),"")</f>
        <v/>
      </c>
      <c r="X51" s="239" t="str">
        <f>IFERROR(VLOOKUP(X49,'P1'!$B:$AP,31,FALSE),"")</f>
        <v/>
      </c>
      <c r="Y51" s="239" t="str">
        <f>IFERROR(VLOOKUP(Y49,'P1'!$B:$AP,31,FALSE),"")</f>
        <v/>
      </c>
      <c r="Z51" s="239" t="str">
        <f>IFERROR(VLOOKUP(Z49,'P1'!$B:$AP,31,FALSE),"")</f>
        <v/>
      </c>
      <c r="AA51" s="239" t="str">
        <f>IFERROR(VLOOKUP(AA49,'P1'!$B:$AP,31,FALSE),"")</f>
        <v/>
      </c>
      <c r="AB51" s="239" t="str">
        <f>IFERROR(VLOOKUP(AB49,'P1'!$B:$AP,31,FALSE),"")</f>
        <v/>
      </c>
      <c r="AC51" s="239" t="str">
        <f>IFERROR(VLOOKUP(AC49,'P1'!$B:$AP,31,FALSE),"")</f>
        <v/>
      </c>
      <c r="AD51" s="239" t="str">
        <f>IFERROR(VLOOKUP(AD49,'P1'!$B:$AP,31,FALSE),"")</f>
        <v/>
      </c>
      <c r="AE51" s="239" t="str">
        <f>IFERROR(VLOOKUP(AE49,'P1'!$B:$AP,31,FALSE),"")</f>
        <v/>
      </c>
      <c r="AF51" s="239" t="str">
        <f>IFERROR(VLOOKUP(AF49,'P1'!$B:$AP,31,FALSE),"")</f>
        <v/>
      </c>
      <c r="AG51" s="239" t="str">
        <f>IFERROR(VLOOKUP(AG49,'P1'!$B:$AP,31,FALSE),"")</f>
        <v/>
      </c>
      <c r="AH51" s="239" t="str">
        <f>IFERROR(VLOOKUP(AH49,'P1'!$B:$AP,31,FALSE),"")</f>
        <v/>
      </c>
      <c r="AI51" s="239" t="str">
        <f>IFERROR(VLOOKUP(AI49,'P1'!$B:$AP,31,FALSE),"")</f>
        <v/>
      </c>
      <c r="AJ51" s="239" t="str">
        <f>IFERROR(VLOOKUP(AJ49,'P1'!$B:$AP,31,FALSE),"")</f>
        <v/>
      </c>
      <c r="AK51" s="239" t="str">
        <f>IFERROR(VLOOKUP(AK49,'P1'!$B:$AP,31,FALSE),"")</f>
        <v/>
      </c>
      <c r="AL51" s="239" t="str">
        <f>IFERROR(VLOOKUP(AL49,'P1'!$B:$AP,31,FALSE),"")</f>
        <v/>
      </c>
      <c r="AM51" s="239" t="str">
        <f>IFERROR(VLOOKUP(AM49,'P1'!$B:$AP,31,FALSE),"")</f>
        <v/>
      </c>
      <c r="AN51" s="574"/>
      <c r="AO51" s="577"/>
      <c r="AP51" s="582"/>
      <c r="AQ51" s="583"/>
      <c r="AR51" s="577"/>
      <c r="AU51" s="242"/>
      <c r="AV51" s="242"/>
      <c r="AX51" s="242"/>
      <c r="AY51" s="242"/>
    </row>
    <row r="52" spans="1:51" ht="12" customHeight="1">
      <c r="A52" s="584">
        <v>11</v>
      </c>
      <c r="B52" s="587"/>
      <c r="C52" s="590"/>
      <c r="D52" s="593" t="s">
        <v>243</v>
      </c>
      <c r="E52" s="596"/>
      <c r="F52" s="566"/>
      <c r="G52" s="567"/>
      <c r="H52" s="236" t="s">
        <v>368</v>
      </c>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572">
        <f>+SUM(I53:AM54)</f>
        <v>0</v>
      </c>
      <c r="AO52" s="575">
        <f>IF($AN$4="４週",AN52/4,AN52/(DAY(EOMONTH($I$20,0))/7))</f>
        <v>0</v>
      </c>
      <c r="AP52" s="578"/>
      <c r="AQ52" s="579"/>
      <c r="AR52" s="575" t="str">
        <f>IF(AN41="４週",AU53,AV53)</f>
        <v/>
      </c>
      <c r="AU52" s="237" t="s">
        <v>369</v>
      </c>
      <c r="AV52" s="237" t="s">
        <v>370</v>
      </c>
      <c r="AX52" s="237" t="s">
        <v>371</v>
      </c>
      <c r="AY52" s="237" t="s">
        <v>372</v>
      </c>
    </row>
    <row r="53" spans="1:51" ht="12" customHeight="1">
      <c r="A53" s="585"/>
      <c r="B53" s="588"/>
      <c r="C53" s="591"/>
      <c r="D53" s="594"/>
      <c r="E53" s="597"/>
      <c r="F53" s="568"/>
      <c r="G53" s="569"/>
      <c r="H53" s="238" t="s">
        <v>373</v>
      </c>
      <c r="I53" s="239" t="str">
        <f>IFERROR(VLOOKUP(I52,'P1'!$B:$AP,41,FALSE),"")</f>
        <v/>
      </c>
      <c r="J53" s="239" t="str">
        <f>IFERROR(VLOOKUP(J52,'P1'!$B:$AP,41,FALSE),"")</f>
        <v/>
      </c>
      <c r="K53" s="239" t="str">
        <f>IFERROR(VLOOKUP(K52,'P1'!$B:$AP,41,FALSE),"")</f>
        <v/>
      </c>
      <c r="L53" s="239" t="str">
        <f>IFERROR(VLOOKUP(L52,'P1'!$B:$AP,41,FALSE),"")</f>
        <v/>
      </c>
      <c r="M53" s="239" t="str">
        <f>IFERROR(VLOOKUP(M52,'P1'!$B:$AP,41,FALSE),"")</f>
        <v/>
      </c>
      <c r="N53" s="239" t="str">
        <f>IFERROR(VLOOKUP(N52,'P1'!$B:$AP,41,FALSE),"")</f>
        <v/>
      </c>
      <c r="O53" s="239" t="str">
        <f>IFERROR(VLOOKUP(O52,'P1'!$B:$AP,41,FALSE),"")</f>
        <v/>
      </c>
      <c r="P53" s="239" t="str">
        <f>IFERROR(VLOOKUP(P52,'P1'!$B:$AP,41,FALSE),"")</f>
        <v/>
      </c>
      <c r="Q53" s="239" t="str">
        <f>IFERROR(VLOOKUP(Q52,'P1'!$B:$AP,41,FALSE),"")</f>
        <v/>
      </c>
      <c r="R53" s="239" t="str">
        <f>IFERROR(VLOOKUP(R52,'P1'!$B:$AP,41,FALSE),"")</f>
        <v/>
      </c>
      <c r="S53" s="239" t="str">
        <f>IFERROR(VLOOKUP(S52,'P1'!$B:$AP,41,FALSE),"")</f>
        <v/>
      </c>
      <c r="T53" s="239" t="str">
        <f>IFERROR(VLOOKUP(T52,'P1'!$B:$AP,41,FALSE),"")</f>
        <v/>
      </c>
      <c r="U53" s="239" t="str">
        <f>IFERROR(VLOOKUP(U52,'P1'!$B:$AP,41,FALSE),"")</f>
        <v/>
      </c>
      <c r="V53" s="239" t="str">
        <f>IFERROR(VLOOKUP(V52,'P1'!$B:$AP,41,FALSE),"")</f>
        <v/>
      </c>
      <c r="W53" s="239" t="str">
        <f>IFERROR(VLOOKUP(W52,'P1'!$B:$AP,41,FALSE),"")</f>
        <v/>
      </c>
      <c r="X53" s="239" t="str">
        <f>IFERROR(VLOOKUP(X52,'P1'!$B:$AP,41,FALSE),"")</f>
        <v/>
      </c>
      <c r="Y53" s="239" t="str">
        <f>IFERROR(VLOOKUP(Y52,'P1'!$B:$AP,41,FALSE),"")</f>
        <v/>
      </c>
      <c r="Z53" s="239" t="str">
        <f>IFERROR(VLOOKUP(Z52,'P1'!$B:$AP,41,FALSE),"")</f>
        <v/>
      </c>
      <c r="AA53" s="239" t="str">
        <f>IFERROR(VLOOKUP(AA52,'P1'!$B:$AP,41,FALSE),"")</f>
        <v/>
      </c>
      <c r="AB53" s="239" t="str">
        <f>IFERROR(VLOOKUP(AB52,'P1'!$B:$AP,41,FALSE),"")</f>
        <v/>
      </c>
      <c r="AC53" s="239" t="str">
        <f>IFERROR(VLOOKUP(AC52,'P1'!$B:$AP,41,FALSE),"")</f>
        <v/>
      </c>
      <c r="AD53" s="239" t="str">
        <f>IFERROR(VLOOKUP(AD52,'P1'!$B:$AP,41,FALSE),"")</f>
        <v/>
      </c>
      <c r="AE53" s="239" t="str">
        <f>IFERROR(VLOOKUP(AE52,'P1'!$B:$AP,41,FALSE),"")</f>
        <v/>
      </c>
      <c r="AF53" s="239" t="str">
        <f>IFERROR(VLOOKUP(AF52,'P1'!$B:$AP,41,FALSE),"")</f>
        <v/>
      </c>
      <c r="AG53" s="239" t="str">
        <f>IFERROR(VLOOKUP(AG52,'P1'!$B:$AP,41,FALSE),"")</f>
        <v/>
      </c>
      <c r="AH53" s="239" t="str">
        <f>IFERROR(VLOOKUP(AH52,'P1'!$B:$AP,41,FALSE),"")</f>
        <v/>
      </c>
      <c r="AI53" s="239" t="str">
        <f>IFERROR(VLOOKUP(AI52,'P1'!$B:$AP,41,FALSE),"")</f>
        <v/>
      </c>
      <c r="AJ53" s="239" t="str">
        <f>IFERROR(VLOOKUP(AJ52,'P1'!$B:$AP,41,FALSE),"")</f>
        <v/>
      </c>
      <c r="AK53" s="239" t="str">
        <f>IFERROR(VLOOKUP(AK52,'P1'!$B:$AP,41,FALSE),"")</f>
        <v/>
      </c>
      <c r="AL53" s="239" t="str">
        <f>IFERROR(VLOOKUP(AL52,'P1'!$B:$AP,41,FALSE),"")</f>
        <v/>
      </c>
      <c r="AM53" s="239" t="str">
        <f>IFERROR(VLOOKUP(AM52,'P1'!$B:$AP,41,FALSE),"")</f>
        <v/>
      </c>
      <c r="AN53" s="573"/>
      <c r="AO53" s="576"/>
      <c r="AP53" s="580"/>
      <c r="AQ53" s="581"/>
      <c r="AR53" s="576"/>
      <c r="AU53" s="240" t="str">
        <f>IFERROR(IF($D52="□",ROUNDDOWN($AO52/$AK$7,1),ROUNDDOWN($AO52/$AK$9,1)),"")</f>
        <v/>
      </c>
      <c r="AV53" s="240" t="str">
        <f>IFERROR(IF($D52="□",ROUNDDOWN($AN52/$AO$7,1),ROUNDDOWN($AN52/$AO$9,1)),"")</f>
        <v/>
      </c>
      <c r="AX53" s="240" t="str">
        <f>IFERROR(IF($D52="□",(VLOOKUP(F52,'[8]ますた君 '!$C:$E,3,FALSE)/($AK$7*4)),(VLOOKUP(F52,'[8]ますた君 '!$C:$E,3,FALSE)/($AK$9*4))),"")</f>
        <v/>
      </c>
      <c r="AY53" s="240" t="str">
        <f>IFERROR(IF($D52="□",(VLOOKUP(F52,'[8]ますた君 '!$C:$E,3,FALSE)/$AO$7),(VLOOKUP(F52,'[8]ますた君 '!$C:$E,3,FALSE)/$AO$9)),"")</f>
        <v/>
      </c>
    </row>
    <row r="54" spans="1:51" ht="12" customHeight="1">
      <c r="A54" s="586"/>
      <c r="B54" s="589"/>
      <c r="C54" s="592"/>
      <c r="D54" s="595"/>
      <c r="E54" s="598"/>
      <c r="F54" s="570"/>
      <c r="G54" s="571"/>
      <c r="H54" s="241" t="s">
        <v>374</v>
      </c>
      <c r="I54" s="239" t="str">
        <f>IFERROR(VLOOKUP(I52,'P1'!$B:$AP,31,FALSE),"")</f>
        <v/>
      </c>
      <c r="J54" s="239" t="str">
        <f>IFERROR(VLOOKUP(J52,'P1'!$B:$AP,31,FALSE),"")</f>
        <v/>
      </c>
      <c r="K54" s="239" t="str">
        <f>IFERROR(VLOOKUP(K52,'P1'!$B:$AP,31,FALSE),"")</f>
        <v/>
      </c>
      <c r="L54" s="239" t="str">
        <f>IFERROR(VLOOKUP(L52,'P1'!$B:$AP,31,FALSE),"")</f>
        <v/>
      </c>
      <c r="M54" s="239" t="str">
        <f>IFERROR(VLOOKUP(M52,'P1'!$B:$AP,31,FALSE),"")</f>
        <v/>
      </c>
      <c r="N54" s="239" t="str">
        <f>IFERROR(VLOOKUP(N52,'P1'!$B:$AP,31,FALSE),"")</f>
        <v/>
      </c>
      <c r="O54" s="239" t="str">
        <f>IFERROR(VLOOKUP(O52,'P1'!$B:$AP,31,FALSE),"")</f>
        <v/>
      </c>
      <c r="P54" s="239" t="str">
        <f>IFERROR(VLOOKUP(P52,'P1'!$B:$AP,31,FALSE),"")</f>
        <v/>
      </c>
      <c r="Q54" s="239" t="str">
        <f>IFERROR(VLOOKUP(Q52,'P1'!$B:$AP,31,FALSE),"")</f>
        <v/>
      </c>
      <c r="R54" s="239" t="str">
        <f>IFERROR(VLOOKUP(R52,'P1'!$B:$AP,31,FALSE),"")</f>
        <v/>
      </c>
      <c r="S54" s="239" t="str">
        <f>IFERROR(VLOOKUP(S52,'P1'!$B:$AP,31,FALSE),"")</f>
        <v/>
      </c>
      <c r="T54" s="239" t="str">
        <f>IFERROR(VLOOKUP(T52,'P1'!$B:$AP,31,FALSE),"")</f>
        <v/>
      </c>
      <c r="U54" s="239" t="str">
        <f>IFERROR(VLOOKUP(U52,'P1'!$B:$AP,31,FALSE),"")</f>
        <v/>
      </c>
      <c r="V54" s="239" t="str">
        <f>IFERROR(VLOOKUP(V52,'P1'!$B:$AP,31,FALSE),"")</f>
        <v/>
      </c>
      <c r="W54" s="239" t="str">
        <f>IFERROR(VLOOKUP(W52,'P1'!$B:$AP,31,FALSE),"")</f>
        <v/>
      </c>
      <c r="X54" s="239" t="str">
        <f>IFERROR(VLOOKUP(X52,'P1'!$B:$AP,31,FALSE),"")</f>
        <v/>
      </c>
      <c r="Y54" s="239" t="str">
        <f>IFERROR(VLOOKUP(Y52,'P1'!$B:$AP,31,FALSE),"")</f>
        <v/>
      </c>
      <c r="Z54" s="239" t="str">
        <f>IFERROR(VLOOKUP(Z52,'P1'!$B:$AP,31,FALSE),"")</f>
        <v/>
      </c>
      <c r="AA54" s="239" t="str">
        <f>IFERROR(VLOOKUP(AA52,'P1'!$B:$AP,31,FALSE),"")</f>
        <v/>
      </c>
      <c r="AB54" s="239" t="str">
        <f>IFERROR(VLOOKUP(AB52,'P1'!$B:$AP,31,FALSE),"")</f>
        <v/>
      </c>
      <c r="AC54" s="239" t="str">
        <f>IFERROR(VLOOKUP(AC52,'P1'!$B:$AP,31,FALSE),"")</f>
        <v/>
      </c>
      <c r="AD54" s="239" t="str">
        <f>IFERROR(VLOOKUP(AD52,'P1'!$B:$AP,31,FALSE),"")</f>
        <v/>
      </c>
      <c r="AE54" s="239" t="str">
        <f>IFERROR(VLOOKUP(AE52,'P1'!$B:$AP,31,FALSE),"")</f>
        <v/>
      </c>
      <c r="AF54" s="239" t="str">
        <f>IFERROR(VLOOKUP(AF52,'P1'!$B:$AP,31,FALSE),"")</f>
        <v/>
      </c>
      <c r="AG54" s="239" t="str">
        <f>IFERROR(VLOOKUP(AG52,'P1'!$B:$AP,31,FALSE),"")</f>
        <v/>
      </c>
      <c r="AH54" s="239" t="str">
        <f>IFERROR(VLOOKUP(AH52,'P1'!$B:$AP,31,FALSE),"")</f>
        <v/>
      </c>
      <c r="AI54" s="239" t="str">
        <f>IFERROR(VLOOKUP(AI52,'P1'!$B:$AP,31,FALSE),"")</f>
        <v/>
      </c>
      <c r="AJ54" s="239" t="str">
        <f>IFERROR(VLOOKUP(AJ52,'P1'!$B:$AP,31,FALSE),"")</f>
        <v/>
      </c>
      <c r="AK54" s="239" t="str">
        <f>IFERROR(VLOOKUP(AK52,'P1'!$B:$AP,31,FALSE),"")</f>
        <v/>
      </c>
      <c r="AL54" s="239" t="str">
        <f>IFERROR(VLOOKUP(AL52,'P1'!$B:$AP,31,FALSE),"")</f>
        <v/>
      </c>
      <c r="AM54" s="239" t="str">
        <f>IFERROR(VLOOKUP(AM52,'P1'!$B:$AP,31,FALSE),"")</f>
        <v/>
      </c>
      <c r="AN54" s="574"/>
      <c r="AO54" s="577"/>
      <c r="AP54" s="582"/>
      <c r="AQ54" s="583"/>
      <c r="AR54" s="577"/>
      <c r="AU54" s="242"/>
      <c r="AV54" s="242"/>
      <c r="AX54" s="242"/>
      <c r="AY54" s="242"/>
    </row>
    <row r="55" spans="1:51" ht="12" customHeight="1">
      <c r="A55" s="584">
        <v>12</v>
      </c>
      <c r="B55" s="587"/>
      <c r="C55" s="590"/>
      <c r="D55" s="593" t="s">
        <v>243</v>
      </c>
      <c r="E55" s="596"/>
      <c r="F55" s="566"/>
      <c r="G55" s="567"/>
      <c r="H55" s="236" t="s">
        <v>368</v>
      </c>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572">
        <f>+SUM(I56:AM57)</f>
        <v>0</v>
      </c>
      <c r="AO55" s="575">
        <f>IF($AN$4="４週",AN55/4,AN55/(DAY(EOMONTH($I$20,0))/7))</f>
        <v>0</v>
      </c>
      <c r="AP55" s="578"/>
      <c r="AQ55" s="579"/>
      <c r="AR55" s="575" t="str">
        <f>IF(AN44="４週",AU56,AV56)</f>
        <v/>
      </c>
      <c r="AU55" s="237" t="s">
        <v>369</v>
      </c>
      <c r="AV55" s="237" t="s">
        <v>370</v>
      </c>
      <c r="AX55" s="237" t="s">
        <v>371</v>
      </c>
      <c r="AY55" s="237" t="s">
        <v>372</v>
      </c>
    </row>
    <row r="56" spans="1:51" ht="12" customHeight="1">
      <c r="A56" s="585"/>
      <c r="B56" s="588"/>
      <c r="C56" s="591"/>
      <c r="D56" s="594"/>
      <c r="E56" s="597"/>
      <c r="F56" s="568"/>
      <c r="G56" s="569"/>
      <c r="H56" s="238" t="s">
        <v>373</v>
      </c>
      <c r="I56" s="239" t="str">
        <f>IFERROR(VLOOKUP(I55,'P1'!$B:$AP,41,FALSE),"")</f>
        <v/>
      </c>
      <c r="J56" s="239" t="str">
        <f>IFERROR(VLOOKUP(J55,'P1'!$B:$AP,41,FALSE),"")</f>
        <v/>
      </c>
      <c r="K56" s="239" t="str">
        <f>IFERROR(VLOOKUP(K55,'P1'!$B:$AP,41,FALSE),"")</f>
        <v/>
      </c>
      <c r="L56" s="239" t="str">
        <f>IFERROR(VLOOKUP(L55,'P1'!$B:$AP,41,FALSE),"")</f>
        <v/>
      </c>
      <c r="M56" s="239" t="str">
        <f>IFERROR(VLOOKUP(M55,'P1'!$B:$AP,41,FALSE),"")</f>
        <v/>
      </c>
      <c r="N56" s="239" t="str">
        <f>IFERROR(VLOOKUP(N55,'P1'!$B:$AP,41,FALSE),"")</f>
        <v/>
      </c>
      <c r="O56" s="239" t="str">
        <f>IFERROR(VLOOKUP(O55,'P1'!$B:$AP,41,FALSE),"")</f>
        <v/>
      </c>
      <c r="P56" s="239" t="str">
        <f>IFERROR(VLOOKUP(P55,'P1'!$B:$AP,41,FALSE),"")</f>
        <v/>
      </c>
      <c r="Q56" s="239" t="str">
        <f>IFERROR(VLOOKUP(Q55,'P1'!$B:$AP,41,FALSE),"")</f>
        <v/>
      </c>
      <c r="R56" s="239" t="str">
        <f>IFERROR(VLOOKUP(R55,'P1'!$B:$AP,41,FALSE),"")</f>
        <v/>
      </c>
      <c r="S56" s="239" t="str">
        <f>IFERROR(VLOOKUP(S55,'P1'!$B:$AP,41,FALSE),"")</f>
        <v/>
      </c>
      <c r="T56" s="239" t="str">
        <f>IFERROR(VLOOKUP(T55,'P1'!$B:$AP,41,FALSE),"")</f>
        <v/>
      </c>
      <c r="U56" s="239" t="str">
        <f>IFERROR(VLOOKUP(U55,'P1'!$B:$AP,41,FALSE),"")</f>
        <v/>
      </c>
      <c r="V56" s="239" t="str">
        <f>IFERROR(VLOOKUP(V55,'P1'!$B:$AP,41,FALSE),"")</f>
        <v/>
      </c>
      <c r="W56" s="239" t="str">
        <f>IFERROR(VLOOKUP(W55,'P1'!$B:$AP,41,FALSE),"")</f>
        <v/>
      </c>
      <c r="X56" s="239" t="str">
        <f>IFERROR(VLOOKUP(X55,'P1'!$B:$AP,41,FALSE),"")</f>
        <v/>
      </c>
      <c r="Y56" s="239" t="str">
        <f>IFERROR(VLOOKUP(Y55,'P1'!$B:$AP,41,FALSE),"")</f>
        <v/>
      </c>
      <c r="Z56" s="239" t="str">
        <f>IFERROR(VLOOKUP(Z55,'P1'!$B:$AP,41,FALSE),"")</f>
        <v/>
      </c>
      <c r="AA56" s="239" t="str">
        <f>IFERROR(VLOOKUP(AA55,'P1'!$B:$AP,41,FALSE),"")</f>
        <v/>
      </c>
      <c r="AB56" s="239" t="str">
        <f>IFERROR(VLOOKUP(AB55,'P1'!$B:$AP,41,FALSE),"")</f>
        <v/>
      </c>
      <c r="AC56" s="239" t="str">
        <f>IFERROR(VLOOKUP(AC55,'P1'!$B:$AP,41,FALSE),"")</f>
        <v/>
      </c>
      <c r="AD56" s="239" t="str">
        <f>IFERROR(VLOOKUP(AD55,'P1'!$B:$AP,41,FALSE),"")</f>
        <v/>
      </c>
      <c r="AE56" s="239" t="str">
        <f>IFERROR(VLOOKUP(AE55,'P1'!$B:$AP,41,FALSE),"")</f>
        <v/>
      </c>
      <c r="AF56" s="239" t="str">
        <f>IFERROR(VLOOKUP(AF55,'P1'!$B:$AP,41,FALSE),"")</f>
        <v/>
      </c>
      <c r="AG56" s="239" t="str">
        <f>IFERROR(VLOOKUP(AG55,'P1'!$B:$AP,41,FALSE),"")</f>
        <v/>
      </c>
      <c r="AH56" s="239" t="str">
        <f>IFERROR(VLOOKUP(AH55,'P1'!$B:$AP,41,FALSE),"")</f>
        <v/>
      </c>
      <c r="AI56" s="239" t="str">
        <f>IFERROR(VLOOKUP(AI55,'P1'!$B:$AP,41,FALSE),"")</f>
        <v/>
      </c>
      <c r="AJ56" s="239" t="str">
        <f>IFERROR(VLOOKUP(AJ55,'P1'!$B:$AP,41,FALSE),"")</f>
        <v/>
      </c>
      <c r="AK56" s="239" t="str">
        <f>IFERROR(VLOOKUP(AK55,'P1'!$B:$AP,41,FALSE),"")</f>
        <v/>
      </c>
      <c r="AL56" s="239" t="str">
        <f>IFERROR(VLOOKUP(AL55,'P1'!$B:$AP,41,FALSE),"")</f>
        <v/>
      </c>
      <c r="AM56" s="239" t="str">
        <f>IFERROR(VLOOKUP(AM55,'P1'!$B:$AP,41,FALSE),"")</f>
        <v/>
      </c>
      <c r="AN56" s="573"/>
      <c r="AO56" s="576"/>
      <c r="AP56" s="580"/>
      <c r="AQ56" s="581"/>
      <c r="AR56" s="576"/>
      <c r="AU56" s="240" t="str">
        <f>IFERROR(IF($D55="□",ROUNDDOWN($AO55/$AK$7,1),ROUNDDOWN($AO55/$AK$9,1)),"")</f>
        <v/>
      </c>
      <c r="AV56" s="240" t="str">
        <f>IFERROR(IF($D55="□",ROUNDDOWN($AN55/$AO$7,1),ROUNDDOWN($AN55/$AO$9,1)),"")</f>
        <v/>
      </c>
      <c r="AX56" s="240" t="str">
        <f>IFERROR(IF($D55="□",(VLOOKUP(F55,'[8]ますた君 '!$C:$E,3,FALSE)/($AK$7*4)),(VLOOKUP(F55,'[8]ますた君 '!$C:$E,3,FALSE)/($AK$9*4))),"")</f>
        <v/>
      </c>
      <c r="AY56" s="240" t="str">
        <f>IFERROR(IF($D55="□",(VLOOKUP(F55,'[8]ますた君 '!$C:$E,3,FALSE)/$AO$7),(VLOOKUP(F55,'[8]ますた君 '!$C:$E,3,FALSE)/$AO$9)),"")</f>
        <v/>
      </c>
    </row>
    <row r="57" spans="1:51" ht="12" customHeight="1">
      <c r="A57" s="586"/>
      <c r="B57" s="589"/>
      <c r="C57" s="592"/>
      <c r="D57" s="595"/>
      <c r="E57" s="598"/>
      <c r="F57" s="570"/>
      <c r="G57" s="571"/>
      <c r="H57" s="241" t="s">
        <v>374</v>
      </c>
      <c r="I57" s="239" t="str">
        <f>IFERROR(VLOOKUP(I55,'P1'!$B:$AP,31,FALSE),"")</f>
        <v/>
      </c>
      <c r="J57" s="239" t="str">
        <f>IFERROR(VLOOKUP(J55,'P1'!$B:$AP,31,FALSE),"")</f>
        <v/>
      </c>
      <c r="K57" s="239" t="str">
        <f>IFERROR(VLOOKUP(K55,'P1'!$B:$AP,31,FALSE),"")</f>
        <v/>
      </c>
      <c r="L57" s="239" t="str">
        <f>IFERROR(VLOOKUP(L55,'P1'!$B:$AP,31,FALSE),"")</f>
        <v/>
      </c>
      <c r="M57" s="239" t="str">
        <f>IFERROR(VLOOKUP(M55,'P1'!$B:$AP,31,FALSE),"")</f>
        <v/>
      </c>
      <c r="N57" s="239" t="str">
        <f>IFERROR(VLOOKUP(N55,'P1'!$B:$AP,31,FALSE),"")</f>
        <v/>
      </c>
      <c r="O57" s="239" t="str">
        <f>IFERROR(VLOOKUP(O55,'P1'!$B:$AP,31,FALSE),"")</f>
        <v/>
      </c>
      <c r="P57" s="239" t="str">
        <f>IFERROR(VLOOKUP(P55,'P1'!$B:$AP,31,FALSE),"")</f>
        <v/>
      </c>
      <c r="Q57" s="239" t="str">
        <f>IFERROR(VLOOKUP(Q55,'P1'!$B:$AP,31,FALSE),"")</f>
        <v/>
      </c>
      <c r="R57" s="239" t="str">
        <f>IFERROR(VLOOKUP(R55,'P1'!$B:$AP,31,FALSE),"")</f>
        <v/>
      </c>
      <c r="S57" s="239" t="str">
        <f>IFERROR(VLOOKUP(S55,'P1'!$B:$AP,31,FALSE),"")</f>
        <v/>
      </c>
      <c r="T57" s="239" t="str">
        <f>IFERROR(VLOOKUP(T55,'P1'!$B:$AP,31,FALSE),"")</f>
        <v/>
      </c>
      <c r="U57" s="239" t="str">
        <f>IFERROR(VLOOKUP(U55,'P1'!$B:$AP,31,FALSE),"")</f>
        <v/>
      </c>
      <c r="V57" s="239" t="str">
        <f>IFERROR(VLOOKUP(V55,'P1'!$B:$AP,31,FALSE),"")</f>
        <v/>
      </c>
      <c r="W57" s="239" t="str">
        <f>IFERROR(VLOOKUP(W55,'P1'!$B:$AP,31,FALSE),"")</f>
        <v/>
      </c>
      <c r="X57" s="239" t="str">
        <f>IFERROR(VLOOKUP(X55,'P1'!$B:$AP,31,FALSE),"")</f>
        <v/>
      </c>
      <c r="Y57" s="239" t="str">
        <f>IFERROR(VLOOKUP(Y55,'P1'!$B:$AP,31,FALSE),"")</f>
        <v/>
      </c>
      <c r="Z57" s="239" t="str">
        <f>IFERROR(VLOOKUP(Z55,'P1'!$B:$AP,31,FALSE),"")</f>
        <v/>
      </c>
      <c r="AA57" s="239" t="str">
        <f>IFERROR(VLOOKUP(AA55,'P1'!$B:$AP,31,FALSE),"")</f>
        <v/>
      </c>
      <c r="AB57" s="239" t="str">
        <f>IFERROR(VLOOKUP(AB55,'P1'!$B:$AP,31,FALSE),"")</f>
        <v/>
      </c>
      <c r="AC57" s="239" t="str">
        <f>IFERROR(VLOOKUP(AC55,'P1'!$B:$AP,31,FALSE),"")</f>
        <v/>
      </c>
      <c r="AD57" s="239" t="str">
        <f>IFERROR(VLOOKUP(AD55,'P1'!$B:$AP,31,FALSE),"")</f>
        <v/>
      </c>
      <c r="AE57" s="239" t="str">
        <f>IFERROR(VLOOKUP(AE55,'P1'!$B:$AP,31,FALSE),"")</f>
        <v/>
      </c>
      <c r="AF57" s="239" t="str">
        <f>IFERROR(VLOOKUP(AF55,'P1'!$B:$AP,31,FALSE),"")</f>
        <v/>
      </c>
      <c r="AG57" s="239" t="str">
        <f>IFERROR(VLOOKUP(AG55,'P1'!$B:$AP,31,FALSE),"")</f>
        <v/>
      </c>
      <c r="AH57" s="239" t="str">
        <f>IFERROR(VLOOKUP(AH55,'P1'!$B:$AP,31,FALSE),"")</f>
        <v/>
      </c>
      <c r="AI57" s="239" t="str">
        <f>IFERROR(VLOOKUP(AI55,'P1'!$B:$AP,31,FALSE),"")</f>
        <v/>
      </c>
      <c r="AJ57" s="239" t="str">
        <f>IFERROR(VLOOKUP(AJ55,'P1'!$B:$AP,31,FALSE),"")</f>
        <v/>
      </c>
      <c r="AK57" s="239" t="str">
        <f>IFERROR(VLOOKUP(AK55,'P1'!$B:$AP,31,FALSE),"")</f>
        <v/>
      </c>
      <c r="AL57" s="239" t="str">
        <f>IFERROR(VLOOKUP(AL55,'P1'!$B:$AP,31,FALSE),"")</f>
        <v/>
      </c>
      <c r="AM57" s="239" t="str">
        <f>IFERROR(VLOOKUP(AM55,'P1'!$B:$AP,31,FALSE),"")</f>
        <v/>
      </c>
      <c r="AN57" s="574"/>
      <c r="AO57" s="577"/>
      <c r="AP57" s="582"/>
      <c r="AQ57" s="583"/>
      <c r="AR57" s="577"/>
      <c r="AU57" s="242"/>
      <c r="AV57" s="242"/>
      <c r="AX57" s="242"/>
      <c r="AY57" s="242"/>
    </row>
    <row r="58" spans="1:51" ht="12" customHeight="1">
      <c r="A58" s="584">
        <v>13</v>
      </c>
      <c r="B58" s="587"/>
      <c r="C58" s="590"/>
      <c r="D58" s="593" t="s">
        <v>243</v>
      </c>
      <c r="E58" s="596"/>
      <c r="F58" s="566"/>
      <c r="G58" s="567"/>
      <c r="H58" s="236" t="s">
        <v>368</v>
      </c>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572">
        <f>+SUM(I59:AM60)</f>
        <v>0</v>
      </c>
      <c r="AO58" s="575">
        <f>IF($AN$4="４週",AN58/4,AN58/(DAY(EOMONTH($I$20,0))/7))</f>
        <v>0</v>
      </c>
      <c r="AP58" s="578"/>
      <c r="AQ58" s="579"/>
      <c r="AR58" s="575" t="str">
        <f>IF(AN47="４週",AU59,AV59)</f>
        <v/>
      </c>
      <c r="AU58" s="237" t="s">
        <v>369</v>
      </c>
      <c r="AV58" s="237" t="s">
        <v>370</v>
      </c>
      <c r="AX58" s="237" t="s">
        <v>371</v>
      </c>
      <c r="AY58" s="237" t="s">
        <v>372</v>
      </c>
    </row>
    <row r="59" spans="1:51" ht="12" customHeight="1">
      <c r="A59" s="585"/>
      <c r="B59" s="588"/>
      <c r="C59" s="591"/>
      <c r="D59" s="594"/>
      <c r="E59" s="597"/>
      <c r="F59" s="568"/>
      <c r="G59" s="569"/>
      <c r="H59" s="238" t="s">
        <v>373</v>
      </c>
      <c r="I59" s="239" t="str">
        <f>IFERROR(VLOOKUP(I58,'P1'!$B:$AP,41,FALSE),"")</f>
        <v/>
      </c>
      <c r="J59" s="239" t="str">
        <f>IFERROR(VLOOKUP(J58,'P1'!$B:$AP,41,FALSE),"")</f>
        <v/>
      </c>
      <c r="K59" s="239" t="str">
        <f>IFERROR(VLOOKUP(K58,'P1'!$B:$AP,41,FALSE),"")</f>
        <v/>
      </c>
      <c r="L59" s="239" t="str">
        <f>IFERROR(VLOOKUP(L58,'P1'!$B:$AP,41,FALSE),"")</f>
        <v/>
      </c>
      <c r="M59" s="239" t="str">
        <f>IFERROR(VLOOKUP(M58,'P1'!$B:$AP,41,FALSE),"")</f>
        <v/>
      </c>
      <c r="N59" s="239" t="str">
        <f>IFERROR(VLOOKUP(N58,'P1'!$B:$AP,41,FALSE),"")</f>
        <v/>
      </c>
      <c r="O59" s="239" t="str">
        <f>IFERROR(VLOOKUP(O58,'P1'!$B:$AP,41,FALSE),"")</f>
        <v/>
      </c>
      <c r="P59" s="239" t="str">
        <f>IFERROR(VLOOKUP(P58,'P1'!$B:$AP,41,FALSE),"")</f>
        <v/>
      </c>
      <c r="Q59" s="239" t="str">
        <f>IFERROR(VLOOKUP(Q58,'P1'!$B:$AP,41,FALSE),"")</f>
        <v/>
      </c>
      <c r="R59" s="239" t="str">
        <f>IFERROR(VLOOKUP(R58,'P1'!$B:$AP,41,FALSE),"")</f>
        <v/>
      </c>
      <c r="S59" s="239" t="str">
        <f>IFERROR(VLOOKUP(S58,'P1'!$B:$AP,41,FALSE),"")</f>
        <v/>
      </c>
      <c r="T59" s="239" t="str">
        <f>IFERROR(VLOOKUP(T58,'P1'!$B:$AP,41,FALSE),"")</f>
        <v/>
      </c>
      <c r="U59" s="239" t="str">
        <f>IFERROR(VLOOKUP(U58,'P1'!$B:$AP,41,FALSE),"")</f>
        <v/>
      </c>
      <c r="V59" s="239" t="str">
        <f>IFERROR(VLOOKUP(V58,'P1'!$B:$AP,41,FALSE),"")</f>
        <v/>
      </c>
      <c r="W59" s="239" t="str">
        <f>IFERROR(VLOOKUP(W58,'P1'!$B:$AP,41,FALSE),"")</f>
        <v/>
      </c>
      <c r="X59" s="239" t="str">
        <f>IFERROR(VLOOKUP(X58,'P1'!$B:$AP,41,FALSE),"")</f>
        <v/>
      </c>
      <c r="Y59" s="239" t="str">
        <f>IFERROR(VLOOKUP(Y58,'P1'!$B:$AP,41,FALSE),"")</f>
        <v/>
      </c>
      <c r="Z59" s="239" t="str">
        <f>IFERROR(VLOOKUP(Z58,'P1'!$B:$AP,41,FALSE),"")</f>
        <v/>
      </c>
      <c r="AA59" s="239" t="str">
        <f>IFERROR(VLOOKUP(AA58,'P1'!$B:$AP,41,FALSE),"")</f>
        <v/>
      </c>
      <c r="AB59" s="239" t="str">
        <f>IFERROR(VLOOKUP(AB58,'P1'!$B:$AP,41,FALSE),"")</f>
        <v/>
      </c>
      <c r="AC59" s="239" t="str">
        <f>IFERROR(VLOOKUP(AC58,'P1'!$B:$AP,41,FALSE),"")</f>
        <v/>
      </c>
      <c r="AD59" s="239" t="str">
        <f>IFERROR(VLOOKUP(AD58,'P1'!$B:$AP,41,FALSE),"")</f>
        <v/>
      </c>
      <c r="AE59" s="239" t="str">
        <f>IFERROR(VLOOKUP(AE58,'P1'!$B:$AP,41,FALSE),"")</f>
        <v/>
      </c>
      <c r="AF59" s="239" t="str">
        <f>IFERROR(VLOOKUP(AF58,'P1'!$B:$AP,41,FALSE),"")</f>
        <v/>
      </c>
      <c r="AG59" s="239" t="str">
        <f>IFERROR(VLOOKUP(AG58,'P1'!$B:$AP,41,FALSE),"")</f>
        <v/>
      </c>
      <c r="AH59" s="239" t="str">
        <f>IFERROR(VLOOKUP(AH58,'P1'!$B:$AP,41,FALSE),"")</f>
        <v/>
      </c>
      <c r="AI59" s="239" t="str">
        <f>IFERROR(VLOOKUP(AI58,'P1'!$B:$AP,41,FALSE),"")</f>
        <v/>
      </c>
      <c r="AJ59" s="239" t="str">
        <f>IFERROR(VLOOKUP(AJ58,'P1'!$B:$AP,41,FALSE),"")</f>
        <v/>
      </c>
      <c r="AK59" s="239" t="str">
        <f>IFERROR(VLOOKUP(AK58,'P1'!$B:$AP,41,FALSE),"")</f>
        <v/>
      </c>
      <c r="AL59" s="239" t="str">
        <f>IFERROR(VLOOKUP(AL58,'P1'!$B:$AP,41,FALSE),"")</f>
        <v/>
      </c>
      <c r="AM59" s="239" t="str">
        <f>IFERROR(VLOOKUP(AM58,'P1'!$B:$AP,41,FALSE),"")</f>
        <v/>
      </c>
      <c r="AN59" s="573"/>
      <c r="AO59" s="576"/>
      <c r="AP59" s="580"/>
      <c r="AQ59" s="581"/>
      <c r="AR59" s="576"/>
      <c r="AU59" s="240" t="str">
        <f>IFERROR(IF($D58="□",ROUNDDOWN($AO58/$AK$7,1),ROUNDDOWN($AO58/$AK$9,1)),"")</f>
        <v/>
      </c>
      <c r="AV59" s="240" t="str">
        <f>IFERROR(IF($D58="□",ROUNDDOWN($AN58/$AO$7,1),ROUNDDOWN($AN58/$AO$9,1)),"")</f>
        <v/>
      </c>
      <c r="AX59" s="240" t="str">
        <f>IFERROR(IF($D58="□",(VLOOKUP(F58,'[8]ますた君 '!$C:$E,3,FALSE)/($AK$7*4)),(VLOOKUP(F58,'[8]ますた君 '!$C:$E,3,FALSE)/($AK$9*4))),"")</f>
        <v/>
      </c>
      <c r="AY59" s="240" t="str">
        <f>IFERROR(IF($D58="□",(VLOOKUP(F58,'[8]ますた君 '!$C:$E,3,FALSE)/$AO$7),(VLOOKUP(F58,'[8]ますた君 '!$C:$E,3,FALSE)/$AO$9)),"")</f>
        <v/>
      </c>
    </row>
    <row r="60" spans="1:51" ht="12" customHeight="1">
      <c r="A60" s="586"/>
      <c r="B60" s="589"/>
      <c r="C60" s="592"/>
      <c r="D60" s="595"/>
      <c r="E60" s="598"/>
      <c r="F60" s="570"/>
      <c r="G60" s="571"/>
      <c r="H60" s="241" t="s">
        <v>374</v>
      </c>
      <c r="I60" s="239" t="str">
        <f>IFERROR(VLOOKUP(I58,'P1'!$B:$AP,31,FALSE),"")</f>
        <v/>
      </c>
      <c r="J60" s="239" t="str">
        <f>IFERROR(VLOOKUP(J58,'P1'!$B:$AP,31,FALSE),"")</f>
        <v/>
      </c>
      <c r="K60" s="239" t="str">
        <f>IFERROR(VLOOKUP(K58,'P1'!$B:$AP,31,FALSE),"")</f>
        <v/>
      </c>
      <c r="L60" s="239" t="str">
        <f>IFERROR(VLOOKUP(L58,'P1'!$B:$AP,31,FALSE),"")</f>
        <v/>
      </c>
      <c r="M60" s="239" t="str">
        <f>IFERROR(VLOOKUP(M58,'P1'!$B:$AP,31,FALSE),"")</f>
        <v/>
      </c>
      <c r="N60" s="239" t="str">
        <f>IFERROR(VLOOKUP(N58,'P1'!$B:$AP,31,FALSE),"")</f>
        <v/>
      </c>
      <c r="O60" s="239" t="str">
        <f>IFERROR(VLOOKUP(O58,'P1'!$B:$AP,31,FALSE),"")</f>
        <v/>
      </c>
      <c r="P60" s="239" t="str">
        <f>IFERROR(VLOOKUP(P58,'P1'!$B:$AP,31,FALSE),"")</f>
        <v/>
      </c>
      <c r="Q60" s="239" t="str">
        <f>IFERROR(VLOOKUP(Q58,'P1'!$B:$AP,31,FALSE),"")</f>
        <v/>
      </c>
      <c r="R60" s="239" t="str">
        <f>IFERROR(VLOOKUP(R58,'P1'!$B:$AP,31,FALSE),"")</f>
        <v/>
      </c>
      <c r="S60" s="239" t="str">
        <f>IFERROR(VLOOKUP(S58,'P1'!$B:$AP,31,FALSE),"")</f>
        <v/>
      </c>
      <c r="T60" s="239" t="str">
        <f>IFERROR(VLOOKUP(T58,'P1'!$B:$AP,31,FALSE),"")</f>
        <v/>
      </c>
      <c r="U60" s="239" t="str">
        <f>IFERROR(VLOOKUP(U58,'P1'!$B:$AP,31,FALSE),"")</f>
        <v/>
      </c>
      <c r="V60" s="239" t="str">
        <f>IFERROR(VLOOKUP(V58,'P1'!$B:$AP,31,FALSE),"")</f>
        <v/>
      </c>
      <c r="W60" s="239" t="str">
        <f>IFERROR(VLOOKUP(W58,'P1'!$B:$AP,31,FALSE),"")</f>
        <v/>
      </c>
      <c r="X60" s="239" t="str">
        <f>IFERROR(VLOOKUP(X58,'P1'!$B:$AP,31,FALSE),"")</f>
        <v/>
      </c>
      <c r="Y60" s="239" t="str">
        <f>IFERROR(VLOOKUP(Y58,'P1'!$B:$AP,31,FALSE),"")</f>
        <v/>
      </c>
      <c r="Z60" s="239" t="str">
        <f>IFERROR(VLOOKUP(Z58,'P1'!$B:$AP,31,FALSE),"")</f>
        <v/>
      </c>
      <c r="AA60" s="239" t="str">
        <f>IFERROR(VLOOKUP(AA58,'P1'!$B:$AP,31,FALSE),"")</f>
        <v/>
      </c>
      <c r="AB60" s="239" t="str">
        <f>IFERROR(VLOOKUP(AB58,'P1'!$B:$AP,31,FALSE),"")</f>
        <v/>
      </c>
      <c r="AC60" s="239" t="str">
        <f>IFERROR(VLOOKUP(AC58,'P1'!$B:$AP,31,FALSE),"")</f>
        <v/>
      </c>
      <c r="AD60" s="239" t="str">
        <f>IFERROR(VLOOKUP(AD58,'P1'!$B:$AP,31,FALSE),"")</f>
        <v/>
      </c>
      <c r="AE60" s="239" t="str">
        <f>IFERROR(VLOOKUP(AE58,'P1'!$B:$AP,31,FALSE),"")</f>
        <v/>
      </c>
      <c r="AF60" s="239" t="str">
        <f>IFERROR(VLOOKUP(AF58,'P1'!$B:$AP,31,FALSE),"")</f>
        <v/>
      </c>
      <c r="AG60" s="239" t="str">
        <f>IFERROR(VLOOKUP(AG58,'P1'!$B:$AP,31,FALSE),"")</f>
        <v/>
      </c>
      <c r="AH60" s="239" t="str">
        <f>IFERROR(VLOOKUP(AH58,'P1'!$B:$AP,31,FALSE),"")</f>
        <v/>
      </c>
      <c r="AI60" s="239" t="str">
        <f>IFERROR(VLOOKUP(AI58,'P1'!$B:$AP,31,FALSE),"")</f>
        <v/>
      </c>
      <c r="AJ60" s="239" t="str">
        <f>IFERROR(VLOOKUP(AJ58,'P1'!$B:$AP,31,FALSE),"")</f>
        <v/>
      </c>
      <c r="AK60" s="239" t="str">
        <f>IFERROR(VLOOKUP(AK58,'P1'!$B:$AP,31,FALSE),"")</f>
        <v/>
      </c>
      <c r="AL60" s="239" t="str">
        <f>IFERROR(VLOOKUP(AL58,'P1'!$B:$AP,31,FALSE),"")</f>
        <v/>
      </c>
      <c r="AM60" s="239" t="str">
        <f>IFERROR(VLOOKUP(AM58,'P1'!$B:$AP,31,FALSE),"")</f>
        <v/>
      </c>
      <c r="AN60" s="574"/>
      <c r="AO60" s="577"/>
      <c r="AP60" s="582"/>
      <c r="AQ60" s="583"/>
      <c r="AR60" s="577"/>
      <c r="AU60" s="242"/>
      <c r="AV60" s="242"/>
      <c r="AX60" s="242"/>
      <c r="AY60" s="242"/>
    </row>
    <row r="61" spans="1:51" ht="12" customHeight="1">
      <c r="A61" s="584">
        <v>14</v>
      </c>
      <c r="B61" s="587"/>
      <c r="C61" s="590"/>
      <c r="D61" s="593" t="s">
        <v>243</v>
      </c>
      <c r="E61" s="596"/>
      <c r="F61" s="566"/>
      <c r="G61" s="567"/>
      <c r="H61" s="236" t="s">
        <v>368</v>
      </c>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572">
        <f>+SUM(I62:AM63)</f>
        <v>0</v>
      </c>
      <c r="AO61" s="575">
        <f>IF($AN$4="４週",AN61/4,AN61/(DAY(EOMONTH($I$20,0))/7))</f>
        <v>0</v>
      </c>
      <c r="AP61" s="578"/>
      <c r="AQ61" s="579"/>
      <c r="AR61" s="575" t="str">
        <f>IF(AN50="４週",AU62,AV62)</f>
        <v/>
      </c>
      <c r="AU61" s="237" t="s">
        <v>369</v>
      </c>
      <c r="AV61" s="237" t="s">
        <v>370</v>
      </c>
      <c r="AX61" s="237" t="s">
        <v>371</v>
      </c>
      <c r="AY61" s="237" t="s">
        <v>372</v>
      </c>
    </row>
    <row r="62" spans="1:51" ht="12" customHeight="1">
      <c r="A62" s="585"/>
      <c r="B62" s="588"/>
      <c r="C62" s="591"/>
      <c r="D62" s="594"/>
      <c r="E62" s="597"/>
      <c r="F62" s="568"/>
      <c r="G62" s="569"/>
      <c r="H62" s="238" t="s">
        <v>373</v>
      </c>
      <c r="I62" s="239" t="str">
        <f>IFERROR(VLOOKUP(I61,'P1'!$B:$AP,41,FALSE),"")</f>
        <v/>
      </c>
      <c r="J62" s="239" t="str">
        <f>IFERROR(VLOOKUP(J61,'P1'!$B:$AP,41,FALSE),"")</f>
        <v/>
      </c>
      <c r="K62" s="239" t="str">
        <f>IFERROR(VLOOKUP(K61,'P1'!$B:$AP,41,FALSE),"")</f>
        <v/>
      </c>
      <c r="L62" s="239" t="str">
        <f>IFERROR(VLOOKUP(L61,'P1'!$B:$AP,41,FALSE),"")</f>
        <v/>
      </c>
      <c r="M62" s="239" t="str">
        <f>IFERROR(VLOOKUP(M61,'P1'!$B:$AP,41,FALSE),"")</f>
        <v/>
      </c>
      <c r="N62" s="239" t="str">
        <f>IFERROR(VLOOKUP(N61,'P1'!$B:$AP,41,FALSE),"")</f>
        <v/>
      </c>
      <c r="O62" s="239" t="str">
        <f>IFERROR(VLOOKUP(O61,'P1'!$B:$AP,41,FALSE),"")</f>
        <v/>
      </c>
      <c r="P62" s="239" t="str">
        <f>IFERROR(VLOOKUP(P61,'P1'!$B:$AP,41,FALSE),"")</f>
        <v/>
      </c>
      <c r="Q62" s="239" t="str">
        <f>IFERROR(VLOOKUP(Q61,'P1'!$B:$AP,41,FALSE),"")</f>
        <v/>
      </c>
      <c r="R62" s="239" t="str">
        <f>IFERROR(VLOOKUP(R61,'P1'!$B:$AP,41,FALSE),"")</f>
        <v/>
      </c>
      <c r="S62" s="239" t="str">
        <f>IFERROR(VLOOKUP(S61,'P1'!$B:$AP,41,FALSE),"")</f>
        <v/>
      </c>
      <c r="T62" s="239" t="str">
        <f>IFERROR(VLOOKUP(T61,'P1'!$B:$AP,41,FALSE),"")</f>
        <v/>
      </c>
      <c r="U62" s="239" t="str">
        <f>IFERROR(VLOOKUP(U61,'P1'!$B:$AP,41,FALSE),"")</f>
        <v/>
      </c>
      <c r="V62" s="239" t="str">
        <f>IFERROR(VLOOKUP(V61,'P1'!$B:$AP,41,FALSE),"")</f>
        <v/>
      </c>
      <c r="W62" s="239" t="str">
        <f>IFERROR(VLOOKUP(W61,'P1'!$B:$AP,41,FALSE),"")</f>
        <v/>
      </c>
      <c r="X62" s="239" t="str">
        <f>IFERROR(VLOOKUP(X61,'P1'!$B:$AP,41,FALSE),"")</f>
        <v/>
      </c>
      <c r="Y62" s="239" t="str">
        <f>IFERROR(VLOOKUP(Y61,'P1'!$B:$AP,41,FALSE),"")</f>
        <v/>
      </c>
      <c r="Z62" s="239" t="str">
        <f>IFERROR(VLOOKUP(Z61,'P1'!$B:$AP,41,FALSE),"")</f>
        <v/>
      </c>
      <c r="AA62" s="239" t="str">
        <f>IFERROR(VLOOKUP(AA61,'P1'!$B:$AP,41,FALSE),"")</f>
        <v/>
      </c>
      <c r="AB62" s="239" t="str">
        <f>IFERROR(VLOOKUP(AB61,'P1'!$B:$AP,41,FALSE),"")</f>
        <v/>
      </c>
      <c r="AC62" s="239" t="str">
        <f>IFERROR(VLOOKUP(AC61,'P1'!$B:$AP,41,FALSE),"")</f>
        <v/>
      </c>
      <c r="AD62" s="239" t="str">
        <f>IFERROR(VLOOKUP(AD61,'P1'!$B:$AP,41,FALSE),"")</f>
        <v/>
      </c>
      <c r="AE62" s="239" t="str">
        <f>IFERROR(VLOOKUP(AE61,'P1'!$B:$AP,41,FALSE),"")</f>
        <v/>
      </c>
      <c r="AF62" s="239" t="str">
        <f>IFERROR(VLOOKUP(AF61,'P1'!$B:$AP,41,FALSE),"")</f>
        <v/>
      </c>
      <c r="AG62" s="239" t="str">
        <f>IFERROR(VLOOKUP(AG61,'P1'!$B:$AP,41,FALSE),"")</f>
        <v/>
      </c>
      <c r="AH62" s="239" t="str">
        <f>IFERROR(VLOOKUP(AH61,'P1'!$B:$AP,41,FALSE),"")</f>
        <v/>
      </c>
      <c r="AI62" s="239" t="str">
        <f>IFERROR(VLOOKUP(AI61,'P1'!$B:$AP,41,FALSE),"")</f>
        <v/>
      </c>
      <c r="AJ62" s="239" t="str">
        <f>IFERROR(VLOOKUP(AJ61,'P1'!$B:$AP,41,FALSE),"")</f>
        <v/>
      </c>
      <c r="AK62" s="239" t="str">
        <f>IFERROR(VLOOKUP(AK61,'P1'!$B:$AP,41,FALSE),"")</f>
        <v/>
      </c>
      <c r="AL62" s="239" t="str">
        <f>IFERROR(VLOOKUP(AL61,'P1'!$B:$AP,41,FALSE),"")</f>
        <v/>
      </c>
      <c r="AM62" s="239" t="str">
        <f>IFERROR(VLOOKUP(AM61,'P1'!$B:$AP,41,FALSE),"")</f>
        <v/>
      </c>
      <c r="AN62" s="573"/>
      <c r="AO62" s="576"/>
      <c r="AP62" s="580"/>
      <c r="AQ62" s="581"/>
      <c r="AR62" s="576"/>
      <c r="AU62" s="240" t="str">
        <f>IFERROR(IF($D61="□",ROUNDDOWN($AO61/$AK$7,1),ROUNDDOWN($AO61/$AK$9,1)),"")</f>
        <v/>
      </c>
      <c r="AV62" s="240" t="str">
        <f>IFERROR(IF($D61="□",ROUNDDOWN($AN61/$AO$7,1),ROUNDDOWN($AN61/$AO$9,1)),"")</f>
        <v/>
      </c>
      <c r="AX62" s="240" t="str">
        <f>IFERROR(IF($D61="□",(VLOOKUP(F61,'[8]ますた君 '!$C:$E,3,FALSE)/($AK$7*4)),(VLOOKUP(F61,'[8]ますた君 '!$C:$E,3,FALSE)/($AK$9*4))),"")</f>
        <v/>
      </c>
      <c r="AY62" s="240" t="str">
        <f>IFERROR(IF($D61="□",(VLOOKUP(F61,'[8]ますた君 '!$C:$E,3,FALSE)/$AO$7),(VLOOKUP(F61,'[8]ますた君 '!$C:$E,3,FALSE)/$AO$9)),"")</f>
        <v/>
      </c>
    </row>
    <row r="63" spans="1:51" ht="12" customHeight="1">
      <c r="A63" s="586"/>
      <c r="B63" s="589"/>
      <c r="C63" s="592"/>
      <c r="D63" s="595"/>
      <c r="E63" s="598"/>
      <c r="F63" s="570"/>
      <c r="G63" s="571"/>
      <c r="H63" s="241" t="s">
        <v>374</v>
      </c>
      <c r="I63" s="243" t="str">
        <f>IFERROR(VLOOKUP(I61,'P1'!$B:$AP,31,FALSE),"")</f>
        <v/>
      </c>
      <c r="J63" s="239" t="str">
        <f>IFERROR(VLOOKUP(J61,'P1'!$B:$AP,31,FALSE),"")</f>
        <v/>
      </c>
      <c r="K63" s="239" t="str">
        <f>IFERROR(VLOOKUP(K61,'P1'!$B:$AP,31,FALSE),"")</f>
        <v/>
      </c>
      <c r="L63" s="239" t="str">
        <f>IFERROR(VLOOKUP(L61,'P1'!$B:$AP,31,FALSE),"")</f>
        <v/>
      </c>
      <c r="M63" s="239" t="str">
        <f>IFERROR(VLOOKUP(M61,'P1'!$B:$AP,31,FALSE),"")</f>
        <v/>
      </c>
      <c r="N63" s="239" t="str">
        <f>IFERROR(VLOOKUP(N61,'P1'!$B:$AP,31,FALSE),"")</f>
        <v/>
      </c>
      <c r="O63" s="239" t="str">
        <f>IFERROR(VLOOKUP(O61,'P1'!$B:$AP,31,FALSE),"")</f>
        <v/>
      </c>
      <c r="P63" s="239" t="str">
        <f>IFERROR(VLOOKUP(P61,'P1'!$B:$AP,31,FALSE),"")</f>
        <v/>
      </c>
      <c r="Q63" s="239" t="str">
        <f>IFERROR(VLOOKUP(Q61,'P1'!$B:$AP,31,FALSE),"")</f>
        <v/>
      </c>
      <c r="R63" s="239" t="str">
        <f>IFERROR(VLOOKUP(R61,'P1'!$B:$AP,31,FALSE),"")</f>
        <v/>
      </c>
      <c r="S63" s="239" t="str">
        <f>IFERROR(VLOOKUP(S61,'P1'!$B:$AP,31,FALSE),"")</f>
        <v/>
      </c>
      <c r="T63" s="239" t="str">
        <f>IFERROR(VLOOKUP(T61,'P1'!$B:$AP,31,FALSE),"")</f>
        <v/>
      </c>
      <c r="U63" s="239" t="str">
        <f>IFERROR(VLOOKUP(U61,'P1'!$B:$AP,31,FALSE),"")</f>
        <v/>
      </c>
      <c r="V63" s="239" t="str">
        <f>IFERROR(VLOOKUP(V61,'P1'!$B:$AP,31,FALSE),"")</f>
        <v/>
      </c>
      <c r="W63" s="239" t="str">
        <f>IFERROR(VLOOKUP(W61,'P1'!$B:$AP,31,FALSE),"")</f>
        <v/>
      </c>
      <c r="X63" s="239" t="str">
        <f>IFERROR(VLOOKUP(X61,'P1'!$B:$AP,31,FALSE),"")</f>
        <v/>
      </c>
      <c r="Y63" s="239" t="str">
        <f>IFERROR(VLOOKUP(Y61,'P1'!$B:$AP,31,FALSE),"")</f>
        <v/>
      </c>
      <c r="Z63" s="239" t="str">
        <f>IFERROR(VLOOKUP(Z61,'P1'!$B:$AP,31,FALSE),"")</f>
        <v/>
      </c>
      <c r="AA63" s="239" t="str">
        <f>IFERROR(VLOOKUP(AA61,'P1'!$B:$AP,31,FALSE),"")</f>
        <v/>
      </c>
      <c r="AB63" s="239" t="str">
        <f>IFERROR(VLOOKUP(AB61,'P1'!$B:$AP,31,FALSE),"")</f>
        <v/>
      </c>
      <c r="AC63" s="239" t="str">
        <f>IFERROR(VLOOKUP(AC61,'P1'!$B:$AP,31,FALSE),"")</f>
        <v/>
      </c>
      <c r="AD63" s="239" t="str">
        <f>IFERROR(VLOOKUP(AD61,'P1'!$B:$AP,31,FALSE),"")</f>
        <v/>
      </c>
      <c r="AE63" s="239" t="str">
        <f>IFERROR(VLOOKUP(AE61,'P1'!$B:$AP,31,FALSE),"")</f>
        <v/>
      </c>
      <c r="AF63" s="239" t="str">
        <f>IFERROR(VLOOKUP(AF61,'P1'!$B:$AP,31,FALSE),"")</f>
        <v/>
      </c>
      <c r="AG63" s="239" t="str">
        <f>IFERROR(VLOOKUP(AG61,'P1'!$B:$AP,31,FALSE),"")</f>
        <v/>
      </c>
      <c r="AH63" s="239" t="str">
        <f>IFERROR(VLOOKUP(AH61,'P1'!$B:$AP,31,FALSE),"")</f>
        <v/>
      </c>
      <c r="AI63" s="239" t="str">
        <f>IFERROR(VLOOKUP(AI61,'P1'!$B:$AP,31,FALSE),"")</f>
        <v/>
      </c>
      <c r="AJ63" s="239" t="str">
        <f>IFERROR(VLOOKUP(AJ61,'P1'!$B:$AP,31,FALSE),"")</f>
        <v/>
      </c>
      <c r="AK63" s="239" t="str">
        <f>IFERROR(VLOOKUP(AK61,'P1'!$B:$AP,31,FALSE),"")</f>
        <v/>
      </c>
      <c r="AL63" s="239" t="str">
        <f>IFERROR(VLOOKUP(AL61,'P1'!$B:$AP,31,FALSE),"")</f>
        <v/>
      </c>
      <c r="AM63" s="239" t="str">
        <f>IFERROR(VLOOKUP(AM61,'P1'!$B:$AP,31,FALSE),"")</f>
        <v/>
      </c>
      <c r="AN63" s="574"/>
      <c r="AO63" s="577"/>
      <c r="AP63" s="582"/>
      <c r="AQ63" s="583"/>
      <c r="AR63" s="577"/>
      <c r="AU63" s="242"/>
      <c r="AV63" s="242"/>
      <c r="AX63" s="242"/>
      <c r="AY63" s="242"/>
    </row>
    <row r="64" spans="1:51" ht="12" customHeight="1">
      <c r="A64" s="584">
        <v>15</v>
      </c>
      <c r="B64" s="587"/>
      <c r="C64" s="590"/>
      <c r="D64" s="593" t="s">
        <v>243</v>
      </c>
      <c r="E64" s="596"/>
      <c r="F64" s="566"/>
      <c r="G64" s="567"/>
      <c r="H64" s="236" t="s">
        <v>368</v>
      </c>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572">
        <f>+SUM(I65:AM66)</f>
        <v>0</v>
      </c>
      <c r="AO64" s="575">
        <f>IF($AN$4="４週",AN64/4,AN64/(DAY(EOMONTH($I$20,0))/7))</f>
        <v>0</v>
      </c>
      <c r="AP64" s="578"/>
      <c r="AQ64" s="579"/>
      <c r="AR64" s="575" t="str">
        <f>IF(AN53="４週",AU65,AV65)</f>
        <v/>
      </c>
      <c r="AU64" s="237" t="s">
        <v>369</v>
      </c>
      <c r="AV64" s="237" t="s">
        <v>370</v>
      </c>
      <c r="AX64" s="237" t="s">
        <v>371</v>
      </c>
      <c r="AY64" s="237" t="s">
        <v>372</v>
      </c>
    </row>
    <row r="65" spans="1:51" ht="12" customHeight="1">
      <c r="A65" s="585"/>
      <c r="B65" s="588"/>
      <c r="C65" s="591"/>
      <c r="D65" s="594"/>
      <c r="E65" s="597"/>
      <c r="F65" s="568"/>
      <c r="G65" s="569"/>
      <c r="H65" s="238" t="s">
        <v>373</v>
      </c>
      <c r="I65" s="239" t="str">
        <f>IFERROR(VLOOKUP(I64,'P1'!$B:$AP,41,FALSE),"")</f>
        <v/>
      </c>
      <c r="J65" s="239" t="str">
        <f>IFERROR(VLOOKUP(J64,'P1'!$B:$AP,41,FALSE),"")</f>
        <v/>
      </c>
      <c r="K65" s="239" t="str">
        <f>IFERROR(VLOOKUP(K64,'P1'!$B:$AP,41,FALSE),"")</f>
        <v/>
      </c>
      <c r="L65" s="239" t="str">
        <f>IFERROR(VLOOKUP(L64,'P1'!$B:$AP,41,FALSE),"")</f>
        <v/>
      </c>
      <c r="M65" s="239" t="str">
        <f>IFERROR(VLOOKUP(M64,'P1'!$B:$AP,41,FALSE),"")</f>
        <v/>
      </c>
      <c r="N65" s="239" t="str">
        <f>IFERROR(VLOOKUP(N64,'P1'!$B:$AP,41,FALSE),"")</f>
        <v/>
      </c>
      <c r="O65" s="239" t="str">
        <f>IFERROR(VLOOKUP(O64,'P1'!$B:$AP,41,FALSE),"")</f>
        <v/>
      </c>
      <c r="P65" s="239" t="str">
        <f>IFERROR(VLOOKUP(P64,'P1'!$B:$AP,41,FALSE),"")</f>
        <v/>
      </c>
      <c r="Q65" s="239" t="str">
        <f>IFERROR(VLOOKUP(Q64,'P1'!$B:$AP,41,FALSE),"")</f>
        <v/>
      </c>
      <c r="R65" s="239" t="str">
        <f>IFERROR(VLOOKUP(R64,'P1'!$B:$AP,41,FALSE),"")</f>
        <v/>
      </c>
      <c r="S65" s="239" t="str">
        <f>IFERROR(VLOOKUP(S64,'P1'!$B:$AP,41,FALSE),"")</f>
        <v/>
      </c>
      <c r="T65" s="239" t="str">
        <f>IFERROR(VLOOKUP(T64,'P1'!$B:$AP,41,FALSE),"")</f>
        <v/>
      </c>
      <c r="U65" s="239" t="str">
        <f>IFERROR(VLOOKUP(U64,'P1'!$B:$AP,41,FALSE),"")</f>
        <v/>
      </c>
      <c r="V65" s="239" t="str">
        <f>IFERROR(VLOOKUP(V64,'P1'!$B:$AP,41,FALSE),"")</f>
        <v/>
      </c>
      <c r="W65" s="239" t="str">
        <f>IFERROR(VLOOKUP(W64,'P1'!$B:$AP,41,FALSE),"")</f>
        <v/>
      </c>
      <c r="X65" s="239" t="str">
        <f>IFERROR(VLOOKUP(X64,'P1'!$B:$AP,41,FALSE),"")</f>
        <v/>
      </c>
      <c r="Y65" s="239" t="str">
        <f>IFERROR(VLOOKUP(Y64,'P1'!$B:$AP,41,FALSE),"")</f>
        <v/>
      </c>
      <c r="Z65" s="239" t="str">
        <f>IFERROR(VLOOKUP(Z64,'P1'!$B:$AP,41,FALSE),"")</f>
        <v/>
      </c>
      <c r="AA65" s="239" t="str">
        <f>IFERROR(VLOOKUP(AA64,'P1'!$B:$AP,41,FALSE),"")</f>
        <v/>
      </c>
      <c r="AB65" s="239" t="str">
        <f>IFERROR(VLOOKUP(AB64,'P1'!$B:$AP,41,FALSE),"")</f>
        <v/>
      </c>
      <c r="AC65" s="239" t="str">
        <f>IFERROR(VLOOKUP(AC64,'P1'!$B:$AP,41,FALSE),"")</f>
        <v/>
      </c>
      <c r="AD65" s="239" t="str">
        <f>IFERROR(VLOOKUP(AD64,'P1'!$B:$AP,41,FALSE),"")</f>
        <v/>
      </c>
      <c r="AE65" s="239" t="str">
        <f>IFERROR(VLOOKUP(AE64,'P1'!$B:$AP,41,FALSE),"")</f>
        <v/>
      </c>
      <c r="AF65" s="239" t="str">
        <f>IFERROR(VLOOKUP(AF64,'P1'!$B:$AP,41,FALSE),"")</f>
        <v/>
      </c>
      <c r="AG65" s="239" t="str">
        <f>IFERROR(VLOOKUP(AG64,'P1'!$B:$AP,41,FALSE),"")</f>
        <v/>
      </c>
      <c r="AH65" s="239" t="str">
        <f>IFERROR(VLOOKUP(AH64,'P1'!$B:$AP,41,FALSE),"")</f>
        <v/>
      </c>
      <c r="AI65" s="239" t="str">
        <f>IFERROR(VLOOKUP(AI64,'P1'!$B:$AP,41,FALSE),"")</f>
        <v/>
      </c>
      <c r="AJ65" s="239" t="str">
        <f>IFERROR(VLOOKUP(AJ64,'P1'!$B:$AP,41,FALSE),"")</f>
        <v/>
      </c>
      <c r="AK65" s="239" t="str">
        <f>IFERROR(VLOOKUP(AK64,'P1'!$B:$AP,41,FALSE),"")</f>
        <v/>
      </c>
      <c r="AL65" s="239" t="str">
        <f>IFERROR(VLOOKUP(AL64,'P1'!$B:$AP,41,FALSE),"")</f>
        <v/>
      </c>
      <c r="AM65" s="239" t="str">
        <f>IFERROR(VLOOKUP(AM64,'P1'!$B:$AP,41,FALSE),"")</f>
        <v/>
      </c>
      <c r="AN65" s="573"/>
      <c r="AO65" s="576"/>
      <c r="AP65" s="580"/>
      <c r="AQ65" s="581"/>
      <c r="AR65" s="576"/>
      <c r="AU65" s="240" t="str">
        <f>IFERROR(IF($D64="□",ROUNDDOWN($AO64/$AK$7,1),ROUNDDOWN($AO64/$AK$9,1)),"")</f>
        <v/>
      </c>
      <c r="AV65" s="240" t="str">
        <f>IFERROR(IF($D64="□",ROUNDDOWN($AN64/$AO$7,1),ROUNDDOWN($AN64/$AO$9,1)),"")</f>
        <v/>
      </c>
      <c r="AX65" s="240" t="str">
        <f>IFERROR(IF($D64="□",(VLOOKUP(F64,'[8]ますた君 '!$C:$E,3,FALSE)/($AK$7*4)),(VLOOKUP(F64,'[8]ますた君 '!$C:$E,3,FALSE)/($AK$9*4))),"")</f>
        <v/>
      </c>
      <c r="AY65" s="240" t="str">
        <f>IFERROR(IF($D64="□",(VLOOKUP(F64,'[8]ますた君 '!$C:$E,3,FALSE)/$AO$7),(VLOOKUP(F64,'[8]ますた君 '!$C:$E,3,FALSE)/$AO$9)),"")</f>
        <v/>
      </c>
    </row>
    <row r="66" spans="1:51" ht="12" customHeight="1">
      <c r="A66" s="586"/>
      <c r="B66" s="589"/>
      <c r="C66" s="592"/>
      <c r="D66" s="595"/>
      <c r="E66" s="598"/>
      <c r="F66" s="570"/>
      <c r="G66" s="571"/>
      <c r="H66" s="241" t="s">
        <v>374</v>
      </c>
      <c r="I66" s="239" t="str">
        <f>IFERROR(VLOOKUP(I64,'P1'!$B:$AP,31,FALSE),"")</f>
        <v/>
      </c>
      <c r="J66" s="239" t="str">
        <f>IFERROR(VLOOKUP(J64,'P1'!$B:$AP,31,FALSE),"")</f>
        <v/>
      </c>
      <c r="K66" s="239" t="str">
        <f>IFERROR(VLOOKUP(K64,'P1'!$B:$AP,31,FALSE),"")</f>
        <v/>
      </c>
      <c r="L66" s="239" t="str">
        <f>IFERROR(VLOOKUP(L64,'P1'!$B:$AP,31,FALSE),"")</f>
        <v/>
      </c>
      <c r="M66" s="239" t="str">
        <f>IFERROR(VLOOKUP(M64,'P1'!$B:$AP,31,FALSE),"")</f>
        <v/>
      </c>
      <c r="N66" s="239" t="str">
        <f>IFERROR(VLOOKUP(N64,'P1'!$B:$AP,31,FALSE),"")</f>
        <v/>
      </c>
      <c r="O66" s="239" t="str">
        <f>IFERROR(VLOOKUP(O64,'P1'!$B:$AP,31,FALSE),"")</f>
        <v/>
      </c>
      <c r="P66" s="239" t="str">
        <f>IFERROR(VLOOKUP(P64,'P1'!$B:$AP,31,FALSE),"")</f>
        <v/>
      </c>
      <c r="Q66" s="239" t="str">
        <f>IFERROR(VLOOKUP(Q64,'P1'!$B:$AP,31,FALSE),"")</f>
        <v/>
      </c>
      <c r="R66" s="239" t="str">
        <f>IFERROR(VLOOKUP(R64,'P1'!$B:$AP,31,FALSE),"")</f>
        <v/>
      </c>
      <c r="S66" s="239" t="str">
        <f>IFERROR(VLOOKUP(S64,'P1'!$B:$AP,31,FALSE),"")</f>
        <v/>
      </c>
      <c r="T66" s="239" t="str">
        <f>IFERROR(VLOOKUP(T64,'P1'!$B:$AP,31,FALSE),"")</f>
        <v/>
      </c>
      <c r="U66" s="239" t="str">
        <f>IFERROR(VLOOKUP(U64,'P1'!$B:$AP,31,FALSE),"")</f>
        <v/>
      </c>
      <c r="V66" s="239" t="str">
        <f>IFERROR(VLOOKUP(V64,'P1'!$B:$AP,31,FALSE),"")</f>
        <v/>
      </c>
      <c r="W66" s="239" t="str">
        <f>IFERROR(VLOOKUP(W64,'P1'!$B:$AP,31,FALSE),"")</f>
        <v/>
      </c>
      <c r="X66" s="239" t="str">
        <f>IFERROR(VLOOKUP(X64,'P1'!$B:$AP,31,FALSE),"")</f>
        <v/>
      </c>
      <c r="Y66" s="239" t="str">
        <f>IFERROR(VLOOKUP(Y64,'P1'!$B:$AP,31,FALSE),"")</f>
        <v/>
      </c>
      <c r="Z66" s="239" t="str">
        <f>IFERROR(VLOOKUP(Z64,'P1'!$B:$AP,31,FALSE),"")</f>
        <v/>
      </c>
      <c r="AA66" s="239" t="str">
        <f>IFERROR(VLOOKUP(AA64,'P1'!$B:$AP,31,FALSE),"")</f>
        <v/>
      </c>
      <c r="AB66" s="239" t="str">
        <f>IFERROR(VLOOKUP(AB64,'P1'!$B:$AP,31,FALSE),"")</f>
        <v/>
      </c>
      <c r="AC66" s="239" t="str">
        <f>IFERROR(VLOOKUP(AC64,'P1'!$B:$AP,31,FALSE),"")</f>
        <v/>
      </c>
      <c r="AD66" s="239" t="str">
        <f>IFERROR(VLOOKUP(AD64,'P1'!$B:$AP,31,FALSE),"")</f>
        <v/>
      </c>
      <c r="AE66" s="239" t="str">
        <f>IFERROR(VLOOKUP(AE64,'P1'!$B:$AP,31,FALSE),"")</f>
        <v/>
      </c>
      <c r="AF66" s="239" t="str">
        <f>IFERROR(VLOOKUP(AF64,'P1'!$B:$AP,31,FALSE),"")</f>
        <v/>
      </c>
      <c r="AG66" s="239" t="str">
        <f>IFERROR(VLOOKUP(AG64,'P1'!$B:$AP,31,FALSE),"")</f>
        <v/>
      </c>
      <c r="AH66" s="239" t="str">
        <f>IFERROR(VLOOKUP(AH64,'P1'!$B:$AP,31,FALSE),"")</f>
        <v/>
      </c>
      <c r="AI66" s="239" t="str">
        <f>IFERROR(VLOOKUP(AI64,'P1'!$B:$AP,31,FALSE),"")</f>
        <v/>
      </c>
      <c r="AJ66" s="239" t="str">
        <f>IFERROR(VLOOKUP(AJ64,'P1'!$B:$AP,31,FALSE),"")</f>
        <v/>
      </c>
      <c r="AK66" s="239" t="str">
        <f>IFERROR(VLOOKUP(AK64,'P1'!$B:$AP,31,FALSE),"")</f>
        <v/>
      </c>
      <c r="AL66" s="239" t="str">
        <f>IFERROR(VLOOKUP(AL64,'P1'!$B:$AP,31,FALSE),"")</f>
        <v/>
      </c>
      <c r="AM66" s="239" t="str">
        <f>IFERROR(VLOOKUP(AM64,'P1'!$B:$AP,31,FALSE),"")</f>
        <v/>
      </c>
      <c r="AN66" s="574"/>
      <c r="AO66" s="577"/>
      <c r="AP66" s="582"/>
      <c r="AQ66" s="583"/>
      <c r="AR66" s="577"/>
      <c r="AU66" s="242"/>
      <c r="AV66" s="242"/>
      <c r="AX66" s="242"/>
      <c r="AY66" s="242"/>
    </row>
    <row r="67" spans="1:51" ht="12" customHeight="1">
      <c r="A67" s="584">
        <v>16</v>
      </c>
      <c r="B67" s="587"/>
      <c r="C67" s="590"/>
      <c r="D67" s="593" t="s">
        <v>243</v>
      </c>
      <c r="E67" s="596"/>
      <c r="F67" s="566"/>
      <c r="G67" s="567"/>
      <c r="H67" s="236" t="s">
        <v>368</v>
      </c>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572">
        <f>+SUM(I68:AM69)</f>
        <v>0</v>
      </c>
      <c r="AO67" s="575">
        <f>IF($AN$4="４週",AN67/4,AN67/(DAY(EOMONTH($I$20,0))/7))</f>
        <v>0</v>
      </c>
      <c r="AP67" s="578"/>
      <c r="AQ67" s="579"/>
      <c r="AR67" s="575" t="str">
        <f>IF(AN56="４週",AU68,AV68)</f>
        <v/>
      </c>
      <c r="AU67" s="237" t="s">
        <v>369</v>
      </c>
      <c r="AV67" s="237" t="s">
        <v>370</v>
      </c>
      <c r="AX67" s="237" t="s">
        <v>371</v>
      </c>
      <c r="AY67" s="237" t="s">
        <v>372</v>
      </c>
    </row>
    <row r="68" spans="1:51" ht="12" customHeight="1">
      <c r="A68" s="585"/>
      <c r="B68" s="588"/>
      <c r="C68" s="591"/>
      <c r="D68" s="594"/>
      <c r="E68" s="597"/>
      <c r="F68" s="568"/>
      <c r="G68" s="569"/>
      <c r="H68" s="238" t="s">
        <v>373</v>
      </c>
      <c r="I68" s="239" t="str">
        <f>IFERROR(VLOOKUP(I67,'P1'!$B:$AP,41,FALSE),"")</f>
        <v/>
      </c>
      <c r="J68" s="239" t="str">
        <f>IFERROR(VLOOKUP(J67,'P1'!$B:$AP,41,FALSE),"")</f>
        <v/>
      </c>
      <c r="K68" s="239" t="str">
        <f>IFERROR(VLOOKUP(K67,'P1'!$B:$AP,41,FALSE),"")</f>
        <v/>
      </c>
      <c r="L68" s="239" t="str">
        <f>IFERROR(VLOOKUP(L67,'P1'!$B:$AP,41,FALSE),"")</f>
        <v/>
      </c>
      <c r="M68" s="239" t="str">
        <f>IFERROR(VLOOKUP(M67,'P1'!$B:$AP,41,FALSE),"")</f>
        <v/>
      </c>
      <c r="N68" s="239" t="str">
        <f>IFERROR(VLOOKUP(N67,'P1'!$B:$AP,41,FALSE),"")</f>
        <v/>
      </c>
      <c r="O68" s="239" t="str">
        <f>IFERROR(VLOOKUP(O67,'P1'!$B:$AP,41,FALSE),"")</f>
        <v/>
      </c>
      <c r="P68" s="239" t="str">
        <f>IFERROR(VLOOKUP(P67,'P1'!$B:$AP,41,FALSE),"")</f>
        <v/>
      </c>
      <c r="Q68" s="239" t="str">
        <f>IFERROR(VLOOKUP(Q67,'P1'!$B:$AP,41,FALSE),"")</f>
        <v/>
      </c>
      <c r="R68" s="239" t="str">
        <f>IFERROR(VLOOKUP(R67,'P1'!$B:$AP,41,FALSE),"")</f>
        <v/>
      </c>
      <c r="S68" s="239" t="str">
        <f>IFERROR(VLOOKUP(S67,'P1'!$B:$AP,41,FALSE),"")</f>
        <v/>
      </c>
      <c r="T68" s="239" t="str">
        <f>IFERROR(VLOOKUP(T67,'P1'!$B:$AP,41,FALSE),"")</f>
        <v/>
      </c>
      <c r="U68" s="239" t="str">
        <f>IFERROR(VLOOKUP(U67,'P1'!$B:$AP,41,FALSE),"")</f>
        <v/>
      </c>
      <c r="V68" s="239" t="str">
        <f>IFERROR(VLOOKUP(V67,'P1'!$B:$AP,41,FALSE),"")</f>
        <v/>
      </c>
      <c r="W68" s="239" t="str">
        <f>IFERROR(VLOOKUP(W67,'P1'!$B:$AP,41,FALSE),"")</f>
        <v/>
      </c>
      <c r="X68" s="239" t="str">
        <f>IFERROR(VLOOKUP(X67,'P1'!$B:$AP,41,FALSE),"")</f>
        <v/>
      </c>
      <c r="Y68" s="239" t="str">
        <f>IFERROR(VLOOKUP(Y67,'P1'!$B:$AP,41,FALSE),"")</f>
        <v/>
      </c>
      <c r="Z68" s="239" t="str">
        <f>IFERROR(VLOOKUP(Z67,'P1'!$B:$AP,41,FALSE),"")</f>
        <v/>
      </c>
      <c r="AA68" s="239" t="str">
        <f>IFERROR(VLOOKUP(AA67,'P1'!$B:$AP,41,FALSE),"")</f>
        <v/>
      </c>
      <c r="AB68" s="239" t="str">
        <f>IFERROR(VLOOKUP(AB67,'P1'!$B:$AP,41,FALSE),"")</f>
        <v/>
      </c>
      <c r="AC68" s="239" t="str">
        <f>IFERROR(VLOOKUP(AC67,'P1'!$B:$AP,41,FALSE),"")</f>
        <v/>
      </c>
      <c r="AD68" s="239" t="str">
        <f>IFERROR(VLOOKUP(AD67,'P1'!$B:$AP,41,FALSE),"")</f>
        <v/>
      </c>
      <c r="AE68" s="239" t="str">
        <f>IFERROR(VLOOKUP(AE67,'P1'!$B:$AP,41,FALSE),"")</f>
        <v/>
      </c>
      <c r="AF68" s="239" t="str">
        <f>IFERROR(VLOOKUP(AF67,'P1'!$B:$AP,41,FALSE),"")</f>
        <v/>
      </c>
      <c r="AG68" s="239" t="str">
        <f>IFERROR(VLOOKUP(AG67,'P1'!$B:$AP,41,FALSE),"")</f>
        <v/>
      </c>
      <c r="AH68" s="239" t="str">
        <f>IFERROR(VLOOKUP(AH67,'P1'!$B:$AP,41,FALSE),"")</f>
        <v/>
      </c>
      <c r="AI68" s="239" t="str">
        <f>IFERROR(VLOOKUP(AI67,'P1'!$B:$AP,41,FALSE),"")</f>
        <v/>
      </c>
      <c r="AJ68" s="239" t="str">
        <f>IFERROR(VLOOKUP(AJ67,'P1'!$B:$AP,41,FALSE),"")</f>
        <v/>
      </c>
      <c r="AK68" s="239" t="str">
        <f>IFERROR(VLOOKUP(AK67,'P1'!$B:$AP,41,FALSE),"")</f>
        <v/>
      </c>
      <c r="AL68" s="239" t="str">
        <f>IFERROR(VLOOKUP(AL67,'P1'!$B:$AP,41,FALSE),"")</f>
        <v/>
      </c>
      <c r="AM68" s="239" t="str">
        <f>IFERROR(VLOOKUP(AM67,'P1'!$B:$AP,41,FALSE),"")</f>
        <v/>
      </c>
      <c r="AN68" s="573"/>
      <c r="AO68" s="576"/>
      <c r="AP68" s="580"/>
      <c r="AQ68" s="581"/>
      <c r="AR68" s="576"/>
      <c r="AU68" s="240" t="str">
        <f>IFERROR(IF($D67="□",ROUNDDOWN($AO67/$AK$7,1),ROUNDDOWN($AO67/$AK$9,1)),"")</f>
        <v/>
      </c>
      <c r="AV68" s="240" t="str">
        <f>IFERROR(IF($D67="□",ROUNDDOWN($AN67/$AO$7,1),ROUNDDOWN($AN67/$AO$9,1)),"")</f>
        <v/>
      </c>
      <c r="AX68" s="240" t="str">
        <f>IFERROR(IF($D67="□",(VLOOKUP(F67,'[8]ますた君 '!$C:$E,3,FALSE)/($AK$7*4)),(VLOOKUP(F67,'[8]ますた君 '!$C:$E,3,FALSE)/($AK$9*4))),"")</f>
        <v/>
      </c>
      <c r="AY68" s="240" t="str">
        <f>IFERROR(IF($D67="□",(VLOOKUP(F67,'[8]ますた君 '!$C:$E,3,FALSE)/$AO$7),(VLOOKUP(F67,'[8]ますた君 '!$C:$E,3,FALSE)/$AO$9)),"")</f>
        <v/>
      </c>
    </row>
    <row r="69" spans="1:51" ht="12" customHeight="1">
      <c r="A69" s="586"/>
      <c r="B69" s="589"/>
      <c r="C69" s="592"/>
      <c r="D69" s="595"/>
      <c r="E69" s="598"/>
      <c r="F69" s="570"/>
      <c r="G69" s="571"/>
      <c r="H69" s="241" t="s">
        <v>374</v>
      </c>
      <c r="I69" s="239" t="str">
        <f>IFERROR(VLOOKUP(I67,'P1'!$B:$AP,31,FALSE),"")</f>
        <v/>
      </c>
      <c r="J69" s="239" t="str">
        <f>IFERROR(VLOOKUP(J67,'P1'!$B:$AP,31,FALSE),"")</f>
        <v/>
      </c>
      <c r="K69" s="239" t="str">
        <f>IFERROR(VLOOKUP(K67,'P1'!$B:$AP,31,FALSE),"")</f>
        <v/>
      </c>
      <c r="L69" s="239" t="str">
        <f>IFERROR(VLOOKUP(L67,'P1'!$B:$AP,31,FALSE),"")</f>
        <v/>
      </c>
      <c r="M69" s="239" t="str">
        <f>IFERROR(VLOOKUP(M67,'P1'!$B:$AP,31,FALSE),"")</f>
        <v/>
      </c>
      <c r="N69" s="239" t="str">
        <f>IFERROR(VLOOKUP(N67,'P1'!$B:$AP,31,FALSE),"")</f>
        <v/>
      </c>
      <c r="O69" s="239" t="str">
        <f>IFERROR(VLOOKUP(O67,'P1'!$B:$AP,31,FALSE),"")</f>
        <v/>
      </c>
      <c r="P69" s="239" t="str">
        <f>IFERROR(VLOOKUP(P67,'P1'!$B:$AP,31,FALSE),"")</f>
        <v/>
      </c>
      <c r="Q69" s="239" t="str">
        <f>IFERROR(VLOOKUP(Q67,'P1'!$B:$AP,31,FALSE),"")</f>
        <v/>
      </c>
      <c r="R69" s="239" t="str">
        <f>IFERROR(VLOOKUP(R67,'P1'!$B:$AP,31,FALSE),"")</f>
        <v/>
      </c>
      <c r="S69" s="239" t="str">
        <f>IFERROR(VLOOKUP(S67,'P1'!$B:$AP,31,FALSE),"")</f>
        <v/>
      </c>
      <c r="T69" s="239" t="str">
        <f>IFERROR(VLOOKUP(T67,'P1'!$B:$AP,31,FALSE),"")</f>
        <v/>
      </c>
      <c r="U69" s="239" t="str">
        <f>IFERROR(VLOOKUP(U67,'P1'!$B:$AP,31,FALSE),"")</f>
        <v/>
      </c>
      <c r="V69" s="239" t="str">
        <f>IFERROR(VLOOKUP(V67,'P1'!$B:$AP,31,FALSE),"")</f>
        <v/>
      </c>
      <c r="W69" s="239" t="str">
        <f>IFERROR(VLOOKUP(W67,'P1'!$B:$AP,31,FALSE),"")</f>
        <v/>
      </c>
      <c r="X69" s="239" t="str">
        <f>IFERROR(VLOOKUP(X67,'P1'!$B:$AP,31,FALSE),"")</f>
        <v/>
      </c>
      <c r="Y69" s="239" t="str">
        <f>IFERROR(VLOOKUP(Y67,'P1'!$B:$AP,31,FALSE),"")</f>
        <v/>
      </c>
      <c r="Z69" s="239" t="str">
        <f>IFERROR(VLOOKUP(Z67,'P1'!$B:$AP,31,FALSE),"")</f>
        <v/>
      </c>
      <c r="AA69" s="239" t="str">
        <f>IFERROR(VLOOKUP(AA67,'P1'!$B:$AP,31,FALSE),"")</f>
        <v/>
      </c>
      <c r="AB69" s="239" t="str">
        <f>IFERROR(VLOOKUP(AB67,'P1'!$B:$AP,31,FALSE),"")</f>
        <v/>
      </c>
      <c r="AC69" s="239" t="str">
        <f>IFERROR(VLOOKUP(AC67,'P1'!$B:$AP,31,FALSE),"")</f>
        <v/>
      </c>
      <c r="AD69" s="239" t="str">
        <f>IFERROR(VLOOKUP(AD67,'P1'!$B:$AP,31,FALSE),"")</f>
        <v/>
      </c>
      <c r="AE69" s="239" t="str">
        <f>IFERROR(VLOOKUP(AE67,'P1'!$B:$AP,31,FALSE),"")</f>
        <v/>
      </c>
      <c r="AF69" s="239" t="str">
        <f>IFERROR(VLOOKUP(AF67,'P1'!$B:$AP,31,FALSE),"")</f>
        <v/>
      </c>
      <c r="AG69" s="239" t="str">
        <f>IFERROR(VLOOKUP(AG67,'P1'!$B:$AP,31,FALSE),"")</f>
        <v/>
      </c>
      <c r="AH69" s="239" t="str">
        <f>IFERROR(VLOOKUP(AH67,'P1'!$B:$AP,31,FALSE),"")</f>
        <v/>
      </c>
      <c r="AI69" s="239" t="str">
        <f>IFERROR(VLOOKUP(AI67,'P1'!$B:$AP,31,FALSE),"")</f>
        <v/>
      </c>
      <c r="AJ69" s="239" t="str">
        <f>IFERROR(VLOOKUP(AJ67,'P1'!$B:$AP,31,FALSE),"")</f>
        <v/>
      </c>
      <c r="AK69" s="239" t="str">
        <f>IFERROR(VLOOKUP(AK67,'P1'!$B:$AP,31,FALSE),"")</f>
        <v/>
      </c>
      <c r="AL69" s="239" t="str">
        <f>IFERROR(VLOOKUP(AL67,'P1'!$B:$AP,31,FALSE),"")</f>
        <v/>
      </c>
      <c r="AM69" s="239" t="str">
        <f>IFERROR(VLOOKUP(AM67,'P1'!$B:$AP,31,FALSE),"")</f>
        <v/>
      </c>
      <c r="AN69" s="574"/>
      <c r="AO69" s="577"/>
      <c r="AP69" s="582"/>
      <c r="AQ69" s="583"/>
      <c r="AR69" s="577"/>
      <c r="AU69" s="242"/>
      <c r="AV69" s="242"/>
      <c r="AX69" s="242"/>
      <c r="AY69" s="242"/>
    </row>
    <row r="70" spans="1:51" ht="12" customHeight="1">
      <c r="A70" s="584">
        <v>17</v>
      </c>
      <c r="B70" s="587"/>
      <c r="C70" s="599"/>
      <c r="D70" s="593" t="s">
        <v>243</v>
      </c>
      <c r="E70" s="596"/>
      <c r="F70" s="566"/>
      <c r="G70" s="567"/>
      <c r="H70" s="236" t="s">
        <v>368</v>
      </c>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572">
        <f>+SUM(I71:AM72)</f>
        <v>0</v>
      </c>
      <c r="AO70" s="575">
        <f>IF($AN$4="４週",AN70/4,AN70/(DAY(EOMONTH($I$20,0))/7))</f>
        <v>0</v>
      </c>
      <c r="AP70" s="578"/>
      <c r="AQ70" s="579"/>
      <c r="AR70" s="575" t="str">
        <f>IF(AN59="４週",AU71,AV71)</f>
        <v/>
      </c>
      <c r="AU70" s="237" t="s">
        <v>369</v>
      </c>
      <c r="AV70" s="237" t="s">
        <v>370</v>
      </c>
      <c r="AX70" s="237" t="s">
        <v>371</v>
      </c>
      <c r="AY70" s="237" t="s">
        <v>372</v>
      </c>
    </row>
    <row r="71" spans="1:51" ht="12" customHeight="1">
      <c r="A71" s="585"/>
      <c r="B71" s="588"/>
      <c r="C71" s="600"/>
      <c r="D71" s="594"/>
      <c r="E71" s="597"/>
      <c r="F71" s="568"/>
      <c r="G71" s="569"/>
      <c r="H71" s="238" t="s">
        <v>373</v>
      </c>
      <c r="I71" s="239" t="str">
        <f>IFERROR(VLOOKUP(I70,'P1'!$B:$AP,41,FALSE),"")</f>
        <v/>
      </c>
      <c r="J71" s="239" t="str">
        <f>IFERROR(VLOOKUP(J70,'P1'!$B:$AP,41,FALSE),"")</f>
        <v/>
      </c>
      <c r="K71" s="239" t="str">
        <f>IFERROR(VLOOKUP(K70,'P1'!$B:$AP,41,FALSE),"")</f>
        <v/>
      </c>
      <c r="L71" s="239" t="str">
        <f>IFERROR(VLOOKUP(L70,'P1'!$B:$AP,41,FALSE),"")</f>
        <v/>
      </c>
      <c r="M71" s="239" t="str">
        <f>IFERROR(VLOOKUP(M70,'P1'!$B:$AP,41,FALSE),"")</f>
        <v/>
      </c>
      <c r="N71" s="239" t="str">
        <f>IFERROR(VLOOKUP(N70,'P1'!$B:$AP,41,FALSE),"")</f>
        <v/>
      </c>
      <c r="O71" s="239" t="str">
        <f>IFERROR(VLOOKUP(O70,'P1'!$B:$AP,41,FALSE),"")</f>
        <v/>
      </c>
      <c r="P71" s="239" t="str">
        <f>IFERROR(VLOOKUP(P70,'P1'!$B:$AP,41,FALSE),"")</f>
        <v/>
      </c>
      <c r="Q71" s="239" t="str">
        <f>IFERROR(VLOOKUP(Q70,'P1'!$B:$AP,41,FALSE),"")</f>
        <v/>
      </c>
      <c r="R71" s="239" t="str">
        <f>IFERROR(VLOOKUP(R70,'P1'!$B:$AP,41,FALSE),"")</f>
        <v/>
      </c>
      <c r="S71" s="239" t="str">
        <f>IFERROR(VLOOKUP(S70,'P1'!$B:$AP,41,FALSE),"")</f>
        <v/>
      </c>
      <c r="T71" s="239" t="str">
        <f>IFERROR(VLOOKUP(T70,'P1'!$B:$AP,41,FALSE),"")</f>
        <v/>
      </c>
      <c r="U71" s="239" t="str">
        <f>IFERROR(VLOOKUP(U70,'P1'!$B:$AP,41,FALSE),"")</f>
        <v/>
      </c>
      <c r="V71" s="239" t="str">
        <f>IFERROR(VLOOKUP(V70,'P1'!$B:$AP,41,FALSE),"")</f>
        <v/>
      </c>
      <c r="W71" s="239" t="str">
        <f>IFERROR(VLOOKUP(W70,'P1'!$B:$AP,41,FALSE),"")</f>
        <v/>
      </c>
      <c r="X71" s="239" t="str">
        <f>IFERROR(VLOOKUP(X70,'P1'!$B:$AP,41,FALSE),"")</f>
        <v/>
      </c>
      <c r="Y71" s="239" t="str">
        <f>IFERROR(VLOOKUP(Y70,'P1'!$B:$AP,41,FALSE),"")</f>
        <v/>
      </c>
      <c r="Z71" s="239" t="str">
        <f>IFERROR(VLOOKUP(Z70,'P1'!$B:$AP,41,FALSE),"")</f>
        <v/>
      </c>
      <c r="AA71" s="239" t="str">
        <f>IFERROR(VLOOKUP(AA70,'P1'!$B:$AP,41,FALSE),"")</f>
        <v/>
      </c>
      <c r="AB71" s="239" t="str">
        <f>IFERROR(VLOOKUP(AB70,'P1'!$B:$AP,41,FALSE),"")</f>
        <v/>
      </c>
      <c r="AC71" s="239" t="str">
        <f>IFERROR(VLOOKUP(AC70,'P1'!$B:$AP,41,FALSE),"")</f>
        <v/>
      </c>
      <c r="AD71" s="239" t="str">
        <f>IFERROR(VLOOKUP(AD70,'P1'!$B:$AP,41,FALSE),"")</f>
        <v/>
      </c>
      <c r="AE71" s="239" t="str">
        <f>IFERROR(VLOOKUP(AE70,'P1'!$B:$AP,41,FALSE),"")</f>
        <v/>
      </c>
      <c r="AF71" s="239" t="str">
        <f>IFERROR(VLOOKUP(AF70,'P1'!$B:$AP,41,FALSE),"")</f>
        <v/>
      </c>
      <c r="AG71" s="239" t="str">
        <f>IFERROR(VLOOKUP(AG70,'P1'!$B:$AP,41,FALSE),"")</f>
        <v/>
      </c>
      <c r="AH71" s="239" t="str">
        <f>IFERROR(VLOOKUP(AH70,'P1'!$B:$AP,41,FALSE),"")</f>
        <v/>
      </c>
      <c r="AI71" s="239" t="str">
        <f>IFERROR(VLOOKUP(AI70,'P1'!$B:$AP,41,FALSE),"")</f>
        <v/>
      </c>
      <c r="AJ71" s="239" t="str">
        <f>IFERROR(VLOOKUP(AJ70,'P1'!$B:$AP,41,FALSE),"")</f>
        <v/>
      </c>
      <c r="AK71" s="239" t="str">
        <f>IFERROR(VLOOKUP(AK70,'P1'!$B:$AP,41,FALSE),"")</f>
        <v/>
      </c>
      <c r="AL71" s="239" t="str">
        <f>IFERROR(VLOOKUP(AL70,'P1'!$B:$AP,41,FALSE),"")</f>
        <v/>
      </c>
      <c r="AM71" s="239" t="str">
        <f>IFERROR(VLOOKUP(AM70,'P1'!$B:$AP,41,FALSE),"")</f>
        <v/>
      </c>
      <c r="AN71" s="573"/>
      <c r="AO71" s="576"/>
      <c r="AP71" s="580"/>
      <c r="AQ71" s="581"/>
      <c r="AR71" s="576"/>
      <c r="AU71" s="240" t="str">
        <f>IFERROR(IF($D70="□",ROUNDDOWN($AO70/$AK$7,1),ROUNDDOWN($AO70/$AK$9,1)),"")</f>
        <v/>
      </c>
      <c r="AV71" s="240" t="str">
        <f>IFERROR(IF($D70="□",ROUNDDOWN($AN70/$AO$7,1),ROUNDDOWN($AN70/$AO$9,1)),"")</f>
        <v/>
      </c>
      <c r="AX71" s="240" t="str">
        <f>IFERROR(IF($D70="□",(VLOOKUP(F70,'[8]ますた君 '!$C:$E,3,FALSE)/($AK$7*4)),(VLOOKUP(F70,'[8]ますた君 '!$C:$E,3,FALSE)/($AK$9*4))),"")</f>
        <v/>
      </c>
      <c r="AY71" s="240" t="str">
        <f>IFERROR(IF($D70="□",(VLOOKUP(F70,'[8]ますた君 '!$C:$E,3,FALSE)/$AO$7),(VLOOKUP(F70,'[8]ますた君 '!$C:$E,3,FALSE)/$AO$9)),"")</f>
        <v/>
      </c>
    </row>
    <row r="72" spans="1:51" ht="12" customHeight="1">
      <c r="A72" s="586"/>
      <c r="B72" s="589"/>
      <c r="C72" s="601"/>
      <c r="D72" s="595"/>
      <c r="E72" s="598"/>
      <c r="F72" s="570"/>
      <c r="G72" s="571"/>
      <c r="H72" s="241" t="s">
        <v>374</v>
      </c>
      <c r="I72" s="239" t="str">
        <f>IFERROR(VLOOKUP(I70,'P1'!$B:$AP,31,FALSE),"")</f>
        <v/>
      </c>
      <c r="J72" s="239" t="str">
        <f>IFERROR(VLOOKUP(J70,'P1'!$B:$AP,31,FALSE),"")</f>
        <v/>
      </c>
      <c r="K72" s="239" t="str">
        <f>IFERROR(VLOOKUP(K70,'P1'!$B:$AP,31,FALSE),"")</f>
        <v/>
      </c>
      <c r="L72" s="239" t="str">
        <f>IFERROR(VLOOKUP(L70,'P1'!$B:$AP,31,FALSE),"")</f>
        <v/>
      </c>
      <c r="M72" s="239" t="str">
        <f>IFERROR(VLOOKUP(M70,'P1'!$B:$AP,31,FALSE),"")</f>
        <v/>
      </c>
      <c r="N72" s="239" t="str">
        <f>IFERROR(VLOOKUP(N70,'P1'!$B:$AP,31,FALSE),"")</f>
        <v/>
      </c>
      <c r="O72" s="239" t="str">
        <f>IFERROR(VLOOKUP(O70,'P1'!$B:$AP,31,FALSE),"")</f>
        <v/>
      </c>
      <c r="P72" s="239" t="str">
        <f>IFERROR(VLOOKUP(P70,'P1'!$B:$AP,31,FALSE),"")</f>
        <v/>
      </c>
      <c r="Q72" s="239" t="str">
        <f>IFERROR(VLOOKUP(Q70,'P1'!$B:$AP,31,FALSE),"")</f>
        <v/>
      </c>
      <c r="R72" s="239" t="str">
        <f>IFERROR(VLOOKUP(R70,'P1'!$B:$AP,31,FALSE),"")</f>
        <v/>
      </c>
      <c r="S72" s="239" t="str">
        <f>IFERROR(VLOOKUP(S70,'P1'!$B:$AP,31,FALSE),"")</f>
        <v/>
      </c>
      <c r="T72" s="239" t="str">
        <f>IFERROR(VLOOKUP(T70,'P1'!$B:$AP,31,FALSE),"")</f>
        <v/>
      </c>
      <c r="U72" s="239" t="str">
        <f>IFERROR(VLOOKUP(U70,'P1'!$B:$AP,31,FALSE),"")</f>
        <v/>
      </c>
      <c r="V72" s="239" t="str">
        <f>IFERROR(VLOOKUP(V70,'P1'!$B:$AP,31,FALSE),"")</f>
        <v/>
      </c>
      <c r="W72" s="239" t="str">
        <f>IFERROR(VLOOKUP(W70,'P1'!$B:$AP,31,FALSE),"")</f>
        <v/>
      </c>
      <c r="X72" s="239" t="str">
        <f>IFERROR(VLOOKUP(X70,'P1'!$B:$AP,31,FALSE),"")</f>
        <v/>
      </c>
      <c r="Y72" s="239" t="str">
        <f>IFERROR(VLOOKUP(Y70,'P1'!$B:$AP,31,FALSE),"")</f>
        <v/>
      </c>
      <c r="Z72" s="239" t="str">
        <f>IFERROR(VLOOKUP(Z70,'P1'!$B:$AP,31,FALSE),"")</f>
        <v/>
      </c>
      <c r="AA72" s="239" t="str">
        <f>IFERROR(VLOOKUP(AA70,'P1'!$B:$AP,31,FALSE),"")</f>
        <v/>
      </c>
      <c r="AB72" s="239" t="str">
        <f>IFERROR(VLOOKUP(AB70,'P1'!$B:$AP,31,FALSE),"")</f>
        <v/>
      </c>
      <c r="AC72" s="239" t="str">
        <f>IFERROR(VLOOKUP(AC70,'P1'!$B:$AP,31,FALSE),"")</f>
        <v/>
      </c>
      <c r="AD72" s="239" t="str">
        <f>IFERROR(VLOOKUP(AD70,'P1'!$B:$AP,31,FALSE),"")</f>
        <v/>
      </c>
      <c r="AE72" s="239" t="str">
        <f>IFERROR(VLOOKUP(AE70,'P1'!$B:$AP,31,FALSE),"")</f>
        <v/>
      </c>
      <c r="AF72" s="239" t="str">
        <f>IFERROR(VLOOKUP(AF70,'P1'!$B:$AP,31,FALSE),"")</f>
        <v/>
      </c>
      <c r="AG72" s="239" t="str">
        <f>IFERROR(VLOOKUP(AG70,'P1'!$B:$AP,31,FALSE),"")</f>
        <v/>
      </c>
      <c r="AH72" s="239" t="str">
        <f>IFERROR(VLOOKUP(AH70,'P1'!$B:$AP,31,FALSE),"")</f>
        <v/>
      </c>
      <c r="AI72" s="239" t="str">
        <f>IFERROR(VLOOKUP(AI70,'P1'!$B:$AP,31,FALSE),"")</f>
        <v/>
      </c>
      <c r="AJ72" s="239" t="str">
        <f>IFERROR(VLOOKUP(AJ70,'P1'!$B:$AP,31,FALSE),"")</f>
        <v/>
      </c>
      <c r="AK72" s="239" t="str">
        <f>IFERROR(VLOOKUP(AK70,'P1'!$B:$AP,31,FALSE),"")</f>
        <v/>
      </c>
      <c r="AL72" s="239" t="str">
        <f>IFERROR(VLOOKUP(AL70,'P1'!$B:$AP,31,FALSE),"")</f>
        <v/>
      </c>
      <c r="AM72" s="239" t="str">
        <f>IFERROR(VLOOKUP(AM70,'P1'!$B:$AP,31,FALSE),"")</f>
        <v/>
      </c>
      <c r="AN72" s="574"/>
      <c r="AO72" s="577"/>
      <c r="AP72" s="582"/>
      <c r="AQ72" s="583"/>
      <c r="AR72" s="577"/>
      <c r="AU72" s="242"/>
      <c r="AV72" s="242"/>
      <c r="AX72" s="242"/>
      <c r="AY72" s="242"/>
    </row>
    <row r="73" spans="1:51" ht="12" customHeight="1">
      <c r="A73" s="584">
        <v>18</v>
      </c>
      <c r="B73" s="587"/>
      <c r="C73" s="590"/>
      <c r="D73" s="593" t="s">
        <v>243</v>
      </c>
      <c r="E73" s="596"/>
      <c r="F73" s="566"/>
      <c r="G73" s="567"/>
      <c r="H73" s="236" t="s">
        <v>368</v>
      </c>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572">
        <f>+SUM(I74:AM75)</f>
        <v>0</v>
      </c>
      <c r="AO73" s="575">
        <f>IF($AN$4="４週",AN73/4,AN73/(DAY(EOMONTH($I$20,0))/7))</f>
        <v>0</v>
      </c>
      <c r="AP73" s="578"/>
      <c r="AQ73" s="579"/>
      <c r="AR73" s="575" t="str">
        <f>IF(AN62="４週",AU74,AV74)</f>
        <v/>
      </c>
      <c r="AU73" s="237" t="s">
        <v>369</v>
      </c>
      <c r="AV73" s="237" t="s">
        <v>370</v>
      </c>
      <c r="AX73" s="237" t="s">
        <v>371</v>
      </c>
      <c r="AY73" s="237" t="s">
        <v>372</v>
      </c>
    </row>
    <row r="74" spans="1:51" ht="12" customHeight="1">
      <c r="A74" s="585"/>
      <c r="B74" s="588"/>
      <c r="C74" s="591"/>
      <c r="D74" s="594"/>
      <c r="E74" s="597"/>
      <c r="F74" s="568"/>
      <c r="G74" s="569"/>
      <c r="H74" s="238" t="s">
        <v>373</v>
      </c>
      <c r="I74" s="239" t="str">
        <f>IFERROR(VLOOKUP(I73,'P1'!$B:$AP,41,FALSE),"")</f>
        <v/>
      </c>
      <c r="J74" s="239" t="str">
        <f>IFERROR(VLOOKUP(J73,'P1'!$B:$AP,41,FALSE),"")</f>
        <v/>
      </c>
      <c r="K74" s="239" t="str">
        <f>IFERROR(VLOOKUP(K73,'P1'!$B:$AP,41,FALSE),"")</f>
        <v/>
      </c>
      <c r="L74" s="239" t="str">
        <f>IFERROR(VLOOKUP(L73,'P1'!$B:$AP,41,FALSE),"")</f>
        <v/>
      </c>
      <c r="M74" s="239" t="str">
        <f>IFERROR(VLOOKUP(M73,'P1'!$B:$AP,41,FALSE),"")</f>
        <v/>
      </c>
      <c r="N74" s="239" t="str">
        <f>IFERROR(VLOOKUP(N73,'P1'!$B:$AP,41,FALSE),"")</f>
        <v/>
      </c>
      <c r="O74" s="239" t="str">
        <f>IFERROR(VLOOKUP(O73,'P1'!$B:$AP,41,FALSE),"")</f>
        <v/>
      </c>
      <c r="P74" s="239" t="str">
        <f>IFERROR(VLOOKUP(P73,'P1'!$B:$AP,41,FALSE),"")</f>
        <v/>
      </c>
      <c r="Q74" s="239" t="str">
        <f>IFERROR(VLOOKUP(Q73,'P1'!$B:$AP,41,FALSE),"")</f>
        <v/>
      </c>
      <c r="R74" s="239" t="str">
        <f>IFERROR(VLOOKUP(R73,'P1'!$B:$AP,41,FALSE),"")</f>
        <v/>
      </c>
      <c r="S74" s="239" t="str">
        <f>IFERROR(VLOOKUP(S73,'P1'!$B:$AP,41,FALSE),"")</f>
        <v/>
      </c>
      <c r="T74" s="239" t="str">
        <f>IFERROR(VLOOKUP(T73,'P1'!$B:$AP,41,FALSE),"")</f>
        <v/>
      </c>
      <c r="U74" s="239" t="str">
        <f>IFERROR(VLOOKUP(U73,'P1'!$B:$AP,41,FALSE),"")</f>
        <v/>
      </c>
      <c r="V74" s="239" t="str">
        <f>IFERROR(VLOOKUP(V73,'P1'!$B:$AP,41,FALSE),"")</f>
        <v/>
      </c>
      <c r="W74" s="239" t="str">
        <f>IFERROR(VLOOKUP(W73,'P1'!$B:$AP,41,FALSE),"")</f>
        <v/>
      </c>
      <c r="X74" s="239" t="str">
        <f>IFERROR(VLOOKUP(X73,'P1'!$B:$AP,41,FALSE),"")</f>
        <v/>
      </c>
      <c r="Y74" s="239" t="str">
        <f>IFERROR(VLOOKUP(Y73,'P1'!$B:$AP,41,FALSE),"")</f>
        <v/>
      </c>
      <c r="Z74" s="239" t="str">
        <f>IFERROR(VLOOKUP(Z73,'P1'!$B:$AP,41,FALSE),"")</f>
        <v/>
      </c>
      <c r="AA74" s="239" t="str">
        <f>IFERROR(VLOOKUP(AA73,'P1'!$B:$AP,41,FALSE),"")</f>
        <v/>
      </c>
      <c r="AB74" s="239" t="str">
        <f>IFERROR(VLOOKUP(AB73,'P1'!$B:$AP,41,FALSE),"")</f>
        <v/>
      </c>
      <c r="AC74" s="239" t="str">
        <f>IFERROR(VLOOKUP(AC73,'P1'!$B:$AP,41,FALSE),"")</f>
        <v/>
      </c>
      <c r="AD74" s="239" t="str">
        <f>IFERROR(VLOOKUP(AD73,'P1'!$B:$AP,41,FALSE),"")</f>
        <v/>
      </c>
      <c r="AE74" s="239" t="str">
        <f>IFERROR(VLOOKUP(AE73,'P1'!$B:$AP,41,FALSE),"")</f>
        <v/>
      </c>
      <c r="AF74" s="239" t="str">
        <f>IFERROR(VLOOKUP(AF73,'P1'!$B:$AP,41,FALSE),"")</f>
        <v/>
      </c>
      <c r="AG74" s="239" t="str">
        <f>IFERROR(VLOOKUP(AG73,'P1'!$B:$AP,41,FALSE),"")</f>
        <v/>
      </c>
      <c r="AH74" s="239" t="str">
        <f>IFERROR(VLOOKUP(AH73,'P1'!$B:$AP,41,FALSE),"")</f>
        <v/>
      </c>
      <c r="AI74" s="239" t="str">
        <f>IFERROR(VLOOKUP(AI73,'P1'!$B:$AP,41,FALSE),"")</f>
        <v/>
      </c>
      <c r="AJ74" s="239" t="str">
        <f>IFERROR(VLOOKUP(AJ73,'P1'!$B:$AP,41,FALSE),"")</f>
        <v/>
      </c>
      <c r="AK74" s="239" t="str">
        <f>IFERROR(VLOOKUP(AK73,'P1'!$B:$AP,41,FALSE),"")</f>
        <v/>
      </c>
      <c r="AL74" s="239" t="str">
        <f>IFERROR(VLOOKUP(AL73,'P1'!$B:$AP,41,FALSE),"")</f>
        <v/>
      </c>
      <c r="AM74" s="239" t="str">
        <f>IFERROR(VLOOKUP(AM73,'P1'!$B:$AP,41,FALSE),"")</f>
        <v/>
      </c>
      <c r="AN74" s="573"/>
      <c r="AO74" s="576"/>
      <c r="AP74" s="580"/>
      <c r="AQ74" s="581"/>
      <c r="AR74" s="576"/>
      <c r="AU74" s="240" t="str">
        <f>IFERROR(IF($D73="□",ROUNDDOWN($AO73/$AK$7,1),ROUNDDOWN($AO73/$AK$9,1)),"")</f>
        <v/>
      </c>
      <c r="AV74" s="240" t="str">
        <f>IFERROR(IF($D73="□",ROUNDDOWN($AN73/$AO$7,1),ROUNDDOWN($AN73/$AO$9,1)),"")</f>
        <v/>
      </c>
      <c r="AX74" s="240" t="str">
        <f>IFERROR(IF($D73="□",(VLOOKUP(F73,'[8]ますた君 '!$C:$E,3,FALSE)/($AK$7*4)),(VLOOKUP(F73,'[8]ますた君 '!$C:$E,3,FALSE)/($AK$9*4))),"")</f>
        <v/>
      </c>
      <c r="AY74" s="240" t="str">
        <f>IFERROR(IF($D73="□",(VLOOKUP(F73,'[8]ますた君 '!$C:$E,3,FALSE)/$AO$7),(VLOOKUP(F73,'[8]ますた君 '!$C:$E,3,FALSE)/$AO$9)),"")</f>
        <v/>
      </c>
    </row>
    <row r="75" spans="1:51" ht="12" customHeight="1">
      <c r="A75" s="586"/>
      <c r="B75" s="589"/>
      <c r="C75" s="592"/>
      <c r="D75" s="595"/>
      <c r="E75" s="598"/>
      <c r="F75" s="570"/>
      <c r="G75" s="571"/>
      <c r="H75" s="241" t="s">
        <v>374</v>
      </c>
      <c r="I75" s="239" t="str">
        <f>IFERROR(VLOOKUP(I73,'P1'!$B:$AP,31,FALSE),"")</f>
        <v/>
      </c>
      <c r="J75" s="239" t="str">
        <f>IFERROR(VLOOKUP(J73,'P1'!$B:$AP,31,FALSE),"")</f>
        <v/>
      </c>
      <c r="K75" s="239" t="str">
        <f>IFERROR(VLOOKUP(K73,'P1'!$B:$AP,31,FALSE),"")</f>
        <v/>
      </c>
      <c r="L75" s="239" t="str">
        <f>IFERROR(VLOOKUP(L73,'P1'!$B:$AP,31,FALSE),"")</f>
        <v/>
      </c>
      <c r="M75" s="239" t="str">
        <f>IFERROR(VLOOKUP(M73,'P1'!$B:$AP,31,FALSE),"")</f>
        <v/>
      </c>
      <c r="N75" s="239" t="str">
        <f>IFERROR(VLOOKUP(N73,'P1'!$B:$AP,31,FALSE),"")</f>
        <v/>
      </c>
      <c r="O75" s="239" t="str">
        <f>IFERROR(VLOOKUP(O73,'P1'!$B:$AP,31,FALSE),"")</f>
        <v/>
      </c>
      <c r="P75" s="239" t="str">
        <f>IFERROR(VLOOKUP(P73,'P1'!$B:$AP,31,FALSE),"")</f>
        <v/>
      </c>
      <c r="Q75" s="239" t="str">
        <f>IFERROR(VLOOKUP(Q73,'P1'!$B:$AP,31,FALSE),"")</f>
        <v/>
      </c>
      <c r="R75" s="239" t="str">
        <f>IFERROR(VLOOKUP(R73,'P1'!$B:$AP,31,FALSE),"")</f>
        <v/>
      </c>
      <c r="S75" s="239" t="str">
        <f>IFERROR(VLOOKUP(S73,'P1'!$B:$AP,31,FALSE),"")</f>
        <v/>
      </c>
      <c r="T75" s="239" t="str">
        <f>IFERROR(VLOOKUP(T73,'P1'!$B:$AP,31,FALSE),"")</f>
        <v/>
      </c>
      <c r="U75" s="239" t="str">
        <f>IFERROR(VLOOKUP(U73,'P1'!$B:$AP,31,FALSE),"")</f>
        <v/>
      </c>
      <c r="V75" s="239" t="str">
        <f>IFERROR(VLOOKUP(V73,'P1'!$B:$AP,31,FALSE),"")</f>
        <v/>
      </c>
      <c r="W75" s="239" t="str">
        <f>IFERROR(VLOOKUP(W73,'P1'!$B:$AP,31,FALSE),"")</f>
        <v/>
      </c>
      <c r="X75" s="239" t="str">
        <f>IFERROR(VLOOKUP(X73,'P1'!$B:$AP,31,FALSE),"")</f>
        <v/>
      </c>
      <c r="Y75" s="239" t="str">
        <f>IFERROR(VLOOKUP(Y73,'P1'!$B:$AP,31,FALSE),"")</f>
        <v/>
      </c>
      <c r="Z75" s="239" t="str">
        <f>IFERROR(VLOOKUP(Z73,'P1'!$B:$AP,31,FALSE),"")</f>
        <v/>
      </c>
      <c r="AA75" s="239" t="str">
        <f>IFERROR(VLOOKUP(AA73,'P1'!$B:$AP,31,FALSE),"")</f>
        <v/>
      </c>
      <c r="AB75" s="239" t="str">
        <f>IFERROR(VLOOKUP(AB73,'P1'!$B:$AP,31,FALSE),"")</f>
        <v/>
      </c>
      <c r="AC75" s="239" t="str">
        <f>IFERROR(VLOOKUP(AC73,'P1'!$B:$AP,31,FALSE),"")</f>
        <v/>
      </c>
      <c r="AD75" s="239" t="str">
        <f>IFERROR(VLOOKUP(AD73,'P1'!$B:$AP,31,FALSE),"")</f>
        <v/>
      </c>
      <c r="AE75" s="239" t="str">
        <f>IFERROR(VLOOKUP(AE73,'P1'!$B:$AP,31,FALSE),"")</f>
        <v/>
      </c>
      <c r="AF75" s="239" t="str">
        <f>IFERROR(VLOOKUP(AF73,'P1'!$B:$AP,31,FALSE),"")</f>
        <v/>
      </c>
      <c r="AG75" s="239" t="str">
        <f>IFERROR(VLOOKUP(AG73,'P1'!$B:$AP,31,FALSE),"")</f>
        <v/>
      </c>
      <c r="AH75" s="239" t="str">
        <f>IFERROR(VLOOKUP(AH73,'P1'!$B:$AP,31,FALSE),"")</f>
        <v/>
      </c>
      <c r="AI75" s="239" t="str">
        <f>IFERROR(VLOOKUP(AI73,'P1'!$B:$AP,31,FALSE),"")</f>
        <v/>
      </c>
      <c r="AJ75" s="239" t="str">
        <f>IFERROR(VLOOKUP(AJ73,'P1'!$B:$AP,31,FALSE),"")</f>
        <v/>
      </c>
      <c r="AK75" s="239" t="str">
        <f>IFERROR(VLOOKUP(AK73,'P1'!$B:$AP,31,FALSE),"")</f>
        <v/>
      </c>
      <c r="AL75" s="239" t="str">
        <f>IFERROR(VLOOKUP(AL73,'P1'!$B:$AP,31,FALSE),"")</f>
        <v/>
      </c>
      <c r="AM75" s="239" t="str">
        <f>IFERROR(VLOOKUP(AM73,'P1'!$B:$AP,31,FALSE),"")</f>
        <v/>
      </c>
      <c r="AN75" s="574"/>
      <c r="AO75" s="577"/>
      <c r="AP75" s="582"/>
      <c r="AQ75" s="583"/>
      <c r="AR75" s="577"/>
      <c r="AU75" s="242"/>
      <c r="AV75" s="242"/>
      <c r="AX75" s="242"/>
      <c r="AY75" s="242"/>
    </row>
    <row r="76" spans="1:51" ht="12" customHeight="1">
      <c r="A76" s="584">
        <v>19</v>
      </c>
      <c r="B76" s="587"/>
      <c r="C76" s="590"/>
      <c r="D76" s="593" t="s">
        <v>243</v>
      </c>
      <c r="E76" s="596"/>
      <c r="F76" s="566"/>
      <c r="G76" s="567"/>
      <c r="H76" s="236" t="s">
        <v>368</v>
      </c>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572">
        <f>+SUM(I77:AM78)</f>
        <v>0</v>
      </c>
      <c r="AO76" s="575">
        <f>IF($AN$4="４週",AN76/4,AN76/(DAY(EOMONTH($I$20,0))/7))</f>
        <v>0</v>
      </c>
      <c r="AP76" s="578"/>
      <c r="AQ76" s="579"/>
      <c r="AR76" s="575" t="str">
        <f>IF(AN65="４週",AU77,AV77)</f>
        <v/>
      </c>
      <c r="AU76" s="237" t="s">
        <v>369</v>
      </c>
      <c r="AV76" s="237" t="s">
        <v>370</v>
      </c>
      <c r="AX76" s="237" t="s">
        <v>371</v>
      </c>
      <c r="AY76" s="237" t="s">
        <v>372</v>
      </c>
    </row>
    <row r="77" spans="1:51" ht="12" customHeight="1">
      <c r="A77" s="585"/>
      <c r="B77" s="588"/>
      <c r="C77" s="591"/>
      <c r="D77" s="594"/>
      <c r="E77" s="597"/>
      <c r="F77" s="568"/>
      <c r="G77" s="569"/>
      <c r="H77" s="238" t="s">
        <v>373</v>
      </c>
      <c r="I77" s="239" t="str">
        <f>IFERROR(VLOOKUP(I76,'P1'!$B:$AP,41,FALSE),"")</f>
        <v/>
      </c>
      <c r="J77" s="239" t="str">
        <f>IFERROR(VLOOKUP(J76,'P1'!$B:$AP,41,FALSE),"")</f>
        <v/>
      </c>
      <c r="K77" s="239" t="str">
        <f>IFERROR(VLOOKUP(K76,'P1'!$B:$AP,41,FALSE),"")</f>
        <v/>
      </c>
      <c r="L77" s="239" t="str">
        <f>IFERROR(VLOOKUP(L76,'P1'!$B:$AP,41,FALSE),"")</f>
        <v/>
      </c>
      <c r="M77" s="239" t="str">
        <f>IFERROR(VLOOKUP(M76,'P1'!$B:$AP,41,FALSE),"")</f>
        <v/>
      </c>
      <c r="N77" s="239" t="str">
        <f>IFERROR(VLOOKUP(N76,'P1'!$B:$AP,41,FALSE),"")</f>
        <v/>
      </c>
      <c r="O77" s="239" t="str">
        <f>IFERROR(VLOOKUP(O76,'P1'!$B:$AP,41,FALSE),"")</f>
        <v/>
      </c>
      <c r="P77" s="239" t="str">
        <f>IFERROR(VLOOKUP(P76,'P1'!$B:$AP,41,FALSE),"")</f>
        <v/>
      </c>
      <c r="Q77" s="239" t="str">
        <f>IFERROR(VLOOKUP(Q76,'P1'!$B:$AP,41,FALSE),"")</f>
        <v/>
      </c>
      <c r="R77" s="239" t="str">
        <f>IFERROR(VLOOKUP(R76,'P1'!$B:$AP,41,FALSE),"")</f>
        <v/>
      </c>
      <c r="S77" s="239" t="str">
        <f>IFERROR(VLOOKUP(S76,'P1'!$B:$AP,41,FALSE),"")</f>
        <v/>
      </c>
      <c r="T77" s="239" t="str">
        <f>IFERROR(VLOOKUP(T76,'P1'!$B:$AP,41,FALSE),"")</f>
        <v/>
      </c>
      <c r="U77" s="239" t="str">
        <f>IFERROR(VLOOKUP(U76,'P1'!$B:$AP,41,FALSE),"")</f>
        <v/>
      </c>
      <c r="V77" s="239" t="str">
        <f>IFERROR(VLOOKUP(V76,'P1'!$B:$AP,41,FALSE),"")</f>
        <v/>
      </c>
      <c r="W77" s="239" t="str">
        <f>IFERROR(VLOOKUP(W76,'P1'!$B:$AP,41,FALSE),"")</f>
        <v/>
      </c>
      <c r="X77" s="239" t="str">
        <f>IFERROR(VLOOKUP(X76,'P1'!$B:$AP,41,FALSE),"")</f>
        <v/>
      </c>
      <c r="Y77" s="239" t="str">
        <f>IFERROR(VLOOKUP(Y76,'P1'!$B:$AP,41,FALSE),"")</f>
        <v/>
      </c>
      <c r="Z77" s="239" t="str">
        <f>IFERROR(VLOOKUP(Z76,'P1'!$B:$AP,41,FALSE),"")</f>
        <v/>
      </c>
      <c r="AA77" s="239" t="str">
        <f>IFERROR(VLOOKUP(AA76,'P1'!$B:$AP,41,FALSE),"")</f>
        <v/>
      </c>
      <c r="AB77" s="239" t="str">
        <f>IFERROR(VLOOKUP(AB76,'P1'!$B:$AP,41,FALSE),"")</f>
        <v/>
      </c>
      <c r="AC77" s="239" t="str">
        <f>IFERROR(VLOOKUP(AC76,'P1'!$B:$AP,41,FALSE),"")</f>
        <v/>
      </c>
      <c r="AD77" s="239" t="str">
        <f>IFERROR(VLOOKUP(AD76,'P1'!$B:$AP,41,FALSE),"")</f>
        <v/>
      </c>
      <c r="AE77" s="239" t="str">
        <f>IFERROR(VLOOKUP(AE76,'P1'!$B:$AP,41,FALSE),"")</f>
        <v/>
      </c>
      <c r="AF77" s="239" t="str">
        <f>IFERROR(VLOOKUP(AF76,'P1'!$B:$AP,41,FALSE),"")</f>
        <v/>
      </c>
      <c r="AG77" s="239" t="str">
        <f>IFERROR(VLOOKUP(AG76,'P1'!$B:$AP,41,FALSE),"")</f>
        <v/>
      </c>
      <c r="AH77" s="239" t="str">
        <f>IFERROR(VLOOKUP(AH76,'P1'!$B:$AP,41,FALSE),"")</f>
        <v/>
      </c>
      <c r="AI77" s="239" t="str">
        <f>IFERROR(VLOOKUP(AI76,'P1'!$B:$AP,41,FALSE),"")</f>
        <v/>
      </c>
      <c r="AJ77" s="239" t="str">
        <f>IFERROR(VLOOKUP(AJ76,'P1'!$B:$AP,41,FALSE),"")</f>
        <v/>
      </c>
      <c r="AK77" s="239" t="str">
        <f>IFERROR(VLOOKUP(AK76,'P1'!$B:$AP,41,FALSE),"")</f>
        <v/>
      </c>
      <c r="AL77" s="239" t="str">
        <f>IFERROR(VLOOKUP(AL76,'P1'!$B:$AP,41,FALSE),"")</f>
        <v/>
      </c>
      <c r="AM77" s="239" t="str">
        <f>IFERROR(VLOOKUP(AM76,'P1'!$B:$AP,41,FALSE),"")</f>
        <v/>
      </c>
      <c r="AN77" s="573"/>
      <c r="AO77" s="576"/>
      <c r="AP77" s="580"/>
      <c r="AQ77" s="581"/>
      <c r="AR77" s="576"/>
      <c r="AU77" s="240" t="str">
        <f>IFERROR(IF($D76="□",ROUNDDOWN($AO76/$AK$7,1),ROUNDDOWN($AO76/$AK$9,1)),"")</f>
        <v/>
      </c>
      <c r="AV77" s="240" t="str">
        <f>IFERROR(IF($D76="□",ROUNDDOWN($AN76/$AO$7,1),ROUNDDOWN($AN76/$AO$9,1)),"")</f>
        <v/>
      </c>
      <c r="AX77" s="240" t="str">
        <f>IFERROR(IF($D76="□",(VLOOKUP(F76,'[8]ますた君 '!$C:$E,3,FALSE)/($AK$7*4)),(VLOOKUP(F76,'[8]ますた君 '!$C:$E,3,FALSE)/($AK$9*4))),"")</f>
        <v/>
      </c>
      <c r="AY77" s="240" t="str">
        <f>IFERROR(IF($D76="□",(VLOOKUP(F76,'[8]ますた君 '!$C:$E,3,FALSE)/$AO$7),(VLOOKUP(F76,'[8]ますた君 '!$C:$E,3,FALSE)/$AO$9)),"")</f>
        <v/>
      </c>
    </row>
    <row r="78" spans="1:51" ht="12" customHeight="1">
      <c r="A78" s="586"/>
      <c r="B78" s="589"/>
      <c r="C78" s="592"/>
      <c r="D78" s="595"/>
      <c r="E78" s="598"/>
      <c r="F78" s="570"/>
      <c r="G78" s="571"/>
      <c r="H78" s="241" t="s">
        <v>374</v>
      </c>
      <c r="I78" s="239" t="str">
        <f>IFERROR(VLOOKUP(I76,'P1'!$B:$AP,31,FALSE),"")</f>
        <v/>
      </c>
      <c r="J78" s="239" t="str">
        <f>IFERROR(VLOOKUP(J76,'P1'!$B:$AP,31,FALSE),"")</f>
        <v/>
      </c>
      <c r="K78" s="239" t="str">
        <f>IFERROR(VLOOKUP(K76,'P1'!$B:$AP,31,FALSE),"")</f>
        <v/>
      </c>
      <c r="L78" s="239" t="str">
        <f>IFERROR(VLOOKUP(L76,'P1'!$B:$AP,31,FALSE),"")</f>
        <v/>
      </c>
      <c r="M78" s="239" t="str">
        <f>IFERROR(VLOOKUP(M76,'P1'!$B:$AP,31,FALSE),"")</f>
        <v/>
      </c>
      <c r="N78" s="239" t="str">
        <f>IFERROR(VLOOKUP(N76,'P1'!$B:$AP,31,FALSE),"")</f>
        <v/>
      </c>
      <c r="O78" s="239" t="str">
        <f>IFERROR(VLOOKUP(O76,'P1'!$B:$AP,31,FALSE),"")</f>
        <v/>
      </c>
      <c r="P78" s="239" t="str">
        <f>IFERROR(VLOOKUP(P76,'P1'!$B:$AP,31,FALSE),"")</f>
        <v/>
      </c>
      <c r="Q78" s="239" t="str">
        <f>IFERROR(VLOOKUP(Q76,'P1'!$B:$AP,31,FALSE),"")</f>
        <v/>
      </c>
      <c r="R78" s="239" t="str">
        <f>IFERROR(VLOOKUP(R76,'P1'!$B:$AP,31,FALSE),"")</f>
        <v/>
      </c>
      <c r="S78" s="239" t="str">
        <f>IFERROR(VLOOKUP(S76,'P1'!$B:$AP,31,FALSE),"")</f>
        <v/>
      </c>
      <c r="T78" s="239" t="str">
        <f>IFERROR(VLOOKUP(T76,'P1'!$B:$AP,31,FALSE),"")</f>
        <v/>
      </c>
      <c r="U78" s="239" t="str">
        <f>IFERROR(VLOOKUP(U76,'P1'!$B:$AP,31,FALSE),"")</f>
        <v/>
      </c>
      <c r="V78" s="239" t="str">
        <f>IFERROR(VLOOKUP(V76,'P1'!$B:$AP,31,FALSE),"")</f>
        <v/>
      </c>
      <c r="W78" s="239" t="str">
        <f>IFERROR(VLOOKUP(W76,'P1'!$B:$AP,31,FALSE),"")</f>
        <v/>
      </c>
      <c r="X78" s="239" t="str">
        <f>IFERROR(VLOOKUP(X76,'P1'!$B:$AP,31,FALSE),"")</f>
        <v/>
      </c>
      <c r="Y78" s="239" t="str">
        <f>IFERROR(VLOOKUP(Y76,'P1'!$B:$AP,31,FALSE),"")</f>
        <v/>
      </c>
      <c r="Z78" s="239" t="str">
        <f>IFERROR(VLOOKUP(Z76,'P1'!$B:$AP,31,FALSE),"")</f>
        <v/>
      </c>
      <c r="AA78" s="239" t="str">
        <f>IFERROR(VLOOKUP(AA76,'P1'!$B:$AP,31,FALSE),"")</f>
        <v/>
      </c>
      <c r="AB78" s="239" t="str">
        <f>IFERROR(VLOOKUP(AB76,'P1'!$B:$AP,31,FALSE),"")</f>
        <v/>
      </c>
      <c r="AC78" s="239" t="str">
        <f>IFERROR(VLOOKUP(AC76,'P1'!$B:$AP,31,FALSE),"")</f>
        <v/>
      </c>
      <c r="AD78" s="239" t="str">
        <f>IFERROR(VLOOKUP(AD76,'P1'!$B:$AP,31,FALSE),"")</f>
        <v/>
      </c>
      <c r="AE78" s="239" t="str">
        <f>IFERROR(VLOOKUP(AE76,'P1'!$B:$AP,31,FALSE),"")</f>
        <v/>
      </c>
      <c r="AF78" s="239" t="str">
        <f>IFERROR(VLOOKUP(AF76,'P1'!$B:$AP,31,FALSE),"")</f>
        <v/>
      </c>
      <c r="AG78" s="239" t="str">
        <f>IFERROR(VLOOKUP(AG76,'P1'!$B:$AP,31,FALSE),"")</f>
        <v/>
      </c>
      <c r="AH78" s="239" t="str">
        <f>IFERROR(VLOOKUP(AH76,'P1'!$B:$AP,31,FALSE),"")</f>
        <v/>
      </c>
      <c r="AI78" s="239" t="str">
        <f>IFERROR(VLOOKUP(AI76,'P1'!$B:$AP,31,FALSE),"")</f>
        <v/>
      </c>
      <c r="AJ78" s="239" t="str">
        <f>IFERROR(VLOOKUP(AJ76,'P1'!$B:$AP,31,FALSE),"")</f>
        <v/>
      </c>
      <c r="AK78" s="239" t="str">
        <f>IFERROR(VLOOKUP(AK76,'P1'!$B:$AP,31,FALSE),"")</f>
        <v/>
      </c>
      <c r="AL78" s="239" t="str">
        <f>IFERROR(VLOOKUP(AL76,'P1'!$B:$AP,31,FALSE),"")</f>
        <v/>
      </c>
      <c r="AM78" s="239" t="str">
        <f>IFERROR(VLOOKUP(AM76,'P1'!$B:$AP,31,FALSE),"")</f>
        <v/>
      </c>
      <c r="AN78" s="574"/>
      <c r="AO78" s="577"/>
      <c r="AP78" s="582"/>
      <c r="AQ78" s="583"/>
      <c r="AR78" s="577"/>
      <c r="AU78" s="242"/>
      <c r="AV78" s="242"/>
      <c r="AX78" s="242"/>
      <c r="AY78" s="242"/>
    </row>
    <row r="79" spans="1:51" ht="12" customHeight="1">
      <c r="A79" s="584">
        <v>20</v>
      </c>
      <c r="B79" s="587"/>
      <c r="C79" s="590"/>
      <c r="D79" s="593" t="s">
        <v>243</v>
      </c>
      <c r="E79" s="596"/>
      <c r="F79" s="566"/>
      <c r="G79" s="567"/>
      <c r="H79" s="236" t="s">
        <v>368</v>
      </c>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572">
        <f>+SUM(I80:AM81)</f>
        <v>0</v>
      </c>
      <c r="AO79" s="575">
        <f>IF($AN$4="４週",AN79/4,AN79/(DAY(EOMONTH($I$20,0))/7))</f>
        <v>0</v>
      </c>
      <c r="AP79" s="578"/>
      <c r="AQ79" s="579"/>
      <c r="AR79" s="575" t="str">
        <f>IF(AN68="４週",AU80,AV80)</f>
        <v/>
      </c>
      <c r="AU79" s="237" t="s">
        <v>369</v>
      </c>
      <c r="AV79" s="237" t="s">
        <v>370</v>
      </c>
      <c r="AX79" s="237" t="s">
        <v>371</v>
      </c>
      <c r="AY79" s="237" t="s">
        <v>372</v>
      </c>
    </row>
    <row r="80" spans="1:51" ht="12" customHeight="1">
      <c r="A80" s="585"/>
      <c r="B80" s="588"/>
      <c r="C80" s="591"/>
      <c r="D80" s="594"/>
      <c r="E80" s="597"/>
      <c r="F80" s="568"/>
      <c r="G80" s="569"/>
      <c r="H80" s="238" t="s">
        <v>373</v>
      </c>
      <c r="I80" s="239" t="str">
        <f>IFERROR(VLOOKUP(I79,'P1'!$B:$AP,41,FALSE),"")</f>
        <v/>
      </c>
      <c r="J80" s="239" t="str">
        <f>IFERROR(VLOOKUP(J79,'P1'!$B:$AP,41,FALSE),"")</f>
        <v/>
      </c>
      <c r="K80" s="239" t="str">
        <f>IFERROR(VLOOKUP(K79,'P1'!$B:$AP,41,FALSE),"")</f>
        <v/>
      </c>
      <c r="L80" s="239" t="str">
        <f>IFERROR(VLOOKUP(L79,'P1'!$B:$AP,41,FALSE),"")</f>
        <v/>
      </c>
      <c r="M80" s="239" t="str">
        <f>IFERROR(VLOOKUP(M79,'P1'!$B:$AP,41,FALSE),"")</f>
        <v/>
      </c>
      <c r="N80" s="239" t="str">
        <f>IFERROR(VLOOKUP(N79,'P1'!$B:$AP,41,FALSE),"")</f>
        <v/>
      </c>
      <c r="O80" s="239" t="str">
        <f>IFERROR(VLOOKUP(O79,'P1'!$B:$AP,41,FALSE),"")</f>
        <v/>
      </c>
      <c r="P80" s="239" t="str">
        <f>IFERROR(VLOOKUP(P79,'P1'!$B:$AP,41,FALSE),"")</f>
        <v/>
      </c>
      <c r="Q80" s="239" t="str">
        <f>IFERROR(VLOOKUP(Q79,'P1'!$B:$AP,41,FALSE),"")</f>
        <v/>
      </c>
      <c r="R80" s="239" t="str">
        <f>IFERROR(VLOOKUP(R79,'P1'!$B:$AP,41,FALSE),"")</f>
        <v/>
      </c>
      <c r="S80" s="239" t="str">
        <f>IFERROR(VLOOKUP(S79,'P1'!$B:$AP,41,FALSE),"")</f>
        <v/>
      </c>
      <c r="T80" s="239" t="str">
        <f>IFERROR(VLOOKUP(T79,'P1'!$B:$AP,41,FALSE),"")</f>
        <v/>
      </c>
      <c r="U80" s="239" t="str">
        <f>IFERROR(VLOOKUP(U79,'P1'!$B:$AP,41,FALSE),"")</f>
        <v/>
      </c>
      <c r="V80" s="239" t="str">
        <f>IFERROR(VLOOKUP(V79,'P1'!$B:$AP,41,FALSE),"")</f>
        <v/>
      </c>
      <c r="W80" s="239" t="str">
        <f>IFERROR(VLOOKUP(W79,'P1'!$B:$AP,41,FALSE),"")</f>
        <v/>
      </c>
      <c r="X80" s="239" t="str">
        <f>IFERROR(VLOOKUP(X79,'P1'!$B:$AP,41,FALSE),"")</f>
        <v/>
      </c>
      <c r="Y80" s="239" t="str">
        <f>IFERROR(VLOOKUP(Y79,'P1'!$B:$AP,41,FALSE),"")</f>
        <v/>
      </c>
      <c r="Z80" s="239" t="str">
        <f>IFERROR(VLOOKUP(Z79,'P1'!$B:$AP,41,FALSE),"")</f>
        <v/>
      </c>
      <c r="AA80" s="239" t="str">
        <f>IFERROR(VLOOKUP(AA79,'P1'!$B:$AP,41,FALSE),"")</f>
        <v/>
      </c>
      <c r="AB80" s="239" t="str">
        <f>IFERROR(VLOOKUP(AB79,'P1'!$B:$AP,41,FALSE),"")</f>
        <v/>
      </c>
      <c r="AC80" s="239" t="str">
        <f>IFERROR(VLOOKUP(AC79,'P1'!$B:$AP,41,FALSE),"")</f>
        <v/>
      </c>
      <c r="AD80" s="239" t="str">
        <f>IFERROR(VLOOKUP(AD79,'P1'!$B:$AP,41,FALSE),"")</f>
        <v/>
      </c>
      <c r="AE80" s="239" t="str">
        <f>IFERROR(VLOOKUP(AE79,'P1'!$B:$AP,41,FALSE),"")</f>
        <v/>
      </c>
      <c r="AF80" s="239" t="str">
        <f>IFERROR(VLOOKUP(AF79,'P1'!$B:$AP,41,FALSE),"")</f>
        <v/>
      </c>
      <c r="AG80" s="239" t="str">
        <f>IFERROR(VLOOKUP(AG79,'P1'!$B:$AP,41,FALSE),"")</f>
        <v/>
      </c>
      <c r="AH80" s="239" t="str">
        <f>IFERROR(VLOOKUP(AH79,'P1'!$B:$AP,41,FALSE),"")</f>
        <v/>
      </c>
      <c r="AI80" s="239" t="str">
        <f>IFERROR(VLOOKUP(AI79,'P1'!$B:$AP,41,FALSE),"")</f>
        <v/>
      </c>
      <c r="AJ80" s="239" t="str">
        <f>IFERROR(VLOOKUP(AJ79,'P1'!$B:$AP,41,FALSE),"")</f>
        <v/>
      </c>
      <c r="AK80" s="239" t="str">
        <f>IFERROR(VLOOKUP(AK79,'P1'!$B:$AP,41,FALSE),"")</f>
        <v/>
      </c>
      <c r="AL80" s="239" t="str">
        <f>IFERROR(VLOOKUP(AL79,'P1'!$B:$AP,41,FALSE),"")</f>
        <v/>
      </c>
      <c r="AM80" s="239" t="str">
        <f>IFERROR(VLOOKUP(AM79,'P1'!$B:$AP,41,FALSE),"")</f>
        <v/>
      </c>
      <c r="AN80" s="573"/>
      <c r="AO80" s="576"/>
      <c r="AP80" s="580"/>
      <c r="AQ80" s="581"/>
      <c r="AR80" s="576"/>
      <c r="AU80" s="240" t="str">
        <f>IFERROR(IF($D79="□",ROUNDDOWN($AO79/$AK$7,1),ROUNDDOWN($AO79/$AK$9,1)),"")</f>
        <v/>
      </c>
      <c r="AV80" s="240" t="str">
        <f>IFERROR(IF($D79="□",ROUNDDOWN($AN79/$AO$7,1),ROUNDDOWN($AN79/$AO$9,1)),"")</f>
        <v/>
      </c>
      <c r="AX80" s="240" t="str">
        <f>IFERROR(IF($D79="□",(VLOOKUP(F79,'[8]ますた君 '!$C:$E,3,FALSE)/($AK$7*4)),(VLOOKUP(F79,'[8]ますた君 '!$C:$E,3,FALSE)/($AK$9*4))),"")</f>
        <v/>
      </c>
      <c r="AY80" s="240" t="str">
        <f>IFERROR(IF($D79="□",(VLOOKUP(F79,'[8]ますた君 '!$C:$E,3,FALSE)/$AO$7),(VLOOKUP(F79,'[8]ますた君 '!$C:$E,3,FALSE)/$AO$9)),"")</f>
        <v/>
      </c>
    </row>
    <row r="81" spans="1:51" ht="12" customHeight="1">
      <c r="A81" s="586"/>
      <c r="B81" s="589"/>
      <c r="C81" s="592"/>
      <c r="D81" s="595"/>
      <c r="E81" s="598"/>
      <c r="F81" s="570"/>
      <c r="G81" s="571"/>
      <c r="H81" s="241" t="s">
        <v>374</v>
      </c>
      <c r="I81" s="239" t="str">
        <f>IFERROR(VLOOKUP(I79,'P1'!$B:$AP,31,FALSE),"")</f>
        <v/>
      </c>
      <c r="J81" s="239" t="str">
        <f>IFERROR(VLOOKUP(J79,'P1'!$B:$AP,31,FALSE),"")</f>
        <v/>
      </c>
      <c r="K81" s="239" t="str">
        <f>IFERROR(VLOOKUP(K79,'P1'!$B:$AP,31,FALSE),"")</f>
        <v/>
      </c>
      <c r="L81" s="239" t="str">
        <f>IFERROR(VLOOKUP(L79,'P1'!$B:$AP,31,FALSE),"")</f>
        <v/>
      </c>
      <c r="M81" s="239" t="str">
        <f>IFERROR(VLOOKUP(M79,'P1'!$B:$AP,31,FALSE),"")</f>
        <v/>
      </c>
      <c r="N81" s="239" t="str">
        <f>IFERROR(VLOOKUP(N79,'P1'!$B:$AP,31,FALSE),"")</f>
        <v/>
      </c>
      <c r="O81" s="239" t="str">
        <f>IFERROR(VLOOKUP(O79,'P1'!$B:$AP,31,FALSE),"")</f>
        <v/>
      </c>
      <c r="P81" s="239" t="str">
        <f>IFERROR(VLOOKUP(P79,'P1'!$B:$AP,31,FALSE),"")</f>
        <v/>
      </c>
      <c r="Q81" s="239" t="str">
        <f>IFERROR(VLOOKUP(Q79,'P1'!$B:$AP,31,FALSE),"")</f>
        <v/>
      </c>
      <c r="R81" s="239" t="str">
        <f>IFERROR(VLOOKUP(R79,'P1'!$B:$AP,31,FALSE),"")</f>
        <v/>
      </c>
      <c r="S81" s="239" t="str">
        <f>IFERROR(VLOOKUP(S79,'P1'!$B:$AP,31,FALSE),"")</f>
        <v/>
      </c>
      <c r="T81" s="239" t="str">
        <f>IFERROR(VLOOKUP(T79,'P1'!$B:$AP,31,FALSE),"")</f>
        <v/>
      </c>
      <c r="U81" s="239" t="str">
        <f>IFERROR(VLOOKUP(U79,'P1'!$B:$AP,31,FALSE),"")</f>
        <v/>
      </c>
      <c r="V81" s="239" t="str">
        <f>IFERROR(VLOOKUP(V79,'P1'!$B:$AP,31,FALSE),"")</f>
        <v/>
      </c>
      <c r="W81" s="239" t="str">
        <f>IFERROR(VLOOKUP(W79,'P1'!$B:$AP,31,FALSE),"")</f>
        <v/>
      </c>
      <c r="X81" s="239" t="str">
        <f>IFERROR(VLOOKUP(X79,'P1'!$B:$AP,31,FALSE),"")</f>
        <v/>
      </c>
      <c r="Y81" s="239" t="str">
        <f>IFERROR(VLOOKUP(Y79,'P1'!$B:$AP,31,FALSE),"")</f>
        <v/>
      </c>
      <c r="Z81" s="239" t="str">
        <f>IFERROR(VLOOKUP(Z79,'P1'!$B:$AP,31,FALSE),"")</f>
        <v/>
      </c>
      <c r="AA81" s="239" t="str">
        <f>IFERROR(VLOOKUP(AA79,'P1'!$B:$AP,31,FALSE),"")</f>
        <v/>
      </c>
      <c r="AB81" s="239" t="str">
        <f>IFERROR(VLOOKUP(AB79,'P1'!$B:$AP,31,FALSE),"")</f>
        <v/>
      </c>
      <c r="AC81" s="239" t="str">
        <f>IFERROR(VLOOKUP(AC79,'P1'!$B:$AP,31,FALSE),"")</f>
        <v/>
      </c>
      <c r="AD81" s="239" t="str">
        <f>IFERROR(VLOOKUP(AD79,'P1'!$B:$AP,31,FALSE),"")</f>
        <v/>
      </c>
      <c r="AE81" s="239" t="str">
        <f>IFERROR(VLOOKUP(AE79,'P1'!$B:$AP,31,FALSE),"")</f>
        <v/>
      </c>
      <c r="AF81" s="239" t="str">
        <f>IFERROR(VLOOKUP(AF79,'P1'!$B:$AP,31,FALSE),"")</f>
        <v/>
      </c>
      <c r="AG81" s="239" t="str">
        <f>IFERROR(VLOOKUP(AG79,'P1'!$B:$AP,31,FALSE),"")</f>
        <v/>
      </c>
      <c r="AH81" s="239" t="str">
        <f>IFERROR(VLOOKUP(AH79,'P1'!$B:$AP,31,FALSE),"")</f>
        <v/>
      </c>
      <c r="AI81" s="239" t="str">
        <f>IFERROR(VLOOKUP(AI79,'P1'!$B:$AP,31,FALSE),"")</f>
        <v/>
      </c>
      <c r="AJ81" s="239" t="str">
        <f>IFERROR(VLOOKUP(AJ79,'P1'!$B:$AP,31,FALSE),"")</f>
        <v/>
      </c>
      <c r="AK81" s="239" t="str">
        <f>IFERROR(VLOOKUP(AK79,'P1'!$B:$AP,31,FALSE),"")</f>
        <v/>
      </c>
      <c r="AL81" s="239" t="str">
        <f>IFERROR(VLOOKUP(AL79,'P1'!$B:$AP,31,FALSE),"")</f>
        <v/>
      </c>
      <c r="AM81" s="239" t="str">
        <f>IFERROR(VLOOKUP(AM79,'P1'!$B:$AP,31,FALSE),"")</f>
        <v/>
      </c>
      <c r="AN81" s="574"/>
      <c r="AO81" s="577"/>
      <c r="AP81" s="582"/>
      <c r="AQ81" s="583"/>
      <c r="AR81" s="577"/>
      <c r="AU81" s="242"/>
      <c r="AV81" s="242"/>
      <c r="AX81" s="242"/>
      <c r="AY81" s="242"/>
    </row>
    <row r="82" spans="1:51" s="225" customFormat="1" ht="15" customHeight="1">
      <c r="A82" s="244"/>
      <c r="B82" s="244"/>
      <c r="C82" s="244"/>
      <c r="D82" s="244"/>
      <c r="E82" s="244"/>
      <c r="F82" s="244"/>
      <c r="G82" s="244"/>
      <c r="H82" s="244"/>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4"/>
      <c r="AO82" s="244"/>
      <c r="AP82" s="244"/>
      <c r="AQ82" s="246"/>
      <c r="AR82" s="217"/>
      <c r="AS82" s="228"/>
      <c r="AT82" s="259"/>
    </row>
    <row r="83" spans="1:51" ht="15" customHeight="1">
      <c r="A83" s="247" t="s">
        <v>375</v>
      </c>
      <c r="B83" s="248"/>
      <c r="C83" s="249"/>
      <c r="D83" s="249"/>
      <c r="E83" s="249"/>
      <c r="F83" s="249"/>
      <c r="G83" s="249"/>
      <c r="H83" s="249"/>
      <c r="I83" s="250"/>
      <c r="J83" s="249"/>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K83" s="252"/>
      <c r="AL83" s="252"/>
      <c r="AM83" s="252"/>
      <c r="AN83" s="253"/>
      <c r="AO83" s="253"/>
      <c r="AP83" s="253"/>
      <c r="AQ83" s="208"/>
      <c r="AR83" s="211"/>
    </row>
    <row r="84" spans="1:51" ht="15" customHeight="1">
      <c r="A84" s="247" t="s">
        <v>376</v>
      </c>
      <c r="B84" s="254"/>
      <c r="C84" s="254"/>
      <c r="D84" s="254"/>
      <c r="E84" s="254"/>
      <c r="F84" s="254"/>
      <c r="G84" s="254"/>
      <c r="H84" s="254"/>
      <c r="I84" s="254"/>
      <c r="J84" s="254"/>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5"/>
    </row>
    <row r="85" spans="1:51" ht="15" customHeight="1">
      <c r="A85" s="247" t="s">
        <v>377</v>
      </c>
      <c r="B85" s="254"/>
      <c r="C85" s="254"/>
      <c r="D85" s="254"/>
      <c r="E85" s="254"/>
      <c r="F85" s="254"/>
      <c r="G85" s="254"/>
      <c r="H85" s="254"/>
      <c r="I85" s="254"/>
      <c r="J85" s="254"/>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5"/>
    </row>
    <row r="86" spans="1:51" ht="15" customHeight="1">
      <c r="A86" s="247" t="s">
        <v>378</v>
      </c>
      <c r="B86" s="254"/>
      <c r="C86" s="254"/>
      <c r="D86" s="254"/>
      <c r="E86" s="254"/>
      <c r="F86" s="254"/>
      <c r="G86" s="254"/>
      <c r="H86" s="254"/>
      <c r="I86" s="254"/>
      <c r="J86" s="254"/>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5"/>
    </row>
    <row r="87" spans="1:51" ht="15" customHeight="1">
      <c r="A87" s="247" t="s">
        <v>379</v>
      </c>
      <c r="B87" s="254"/>
      <c r="C87" s="254"/>
      <c r="D87" s="254"/>
      <c r="E87" s="254"/>
      <c r="F87" s="254"/>
      <c r="G87" s="254"/>
      <c r="H87" s="254"/>
      <c r="I87" s="254"/>
      <c r="J87" s="254"/>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5"/>
    </row>
    <row r="88" spans="1:51" ht="15" customHeight="1">
      <c r="A88" s="205" t="s">
        <v>380</v>
      </c>
      <c r="B88" s="255"/>
      <c r="C88" s="205"/>
      <c r="D88" s="205"/>
      <c r="E88" s="205"/>
      <c r="F88" s="205"/>
      <c r="G88" s="205"/>
      <c r="H88" s="205"/>
      <c r="I88" s="205"/>
      <c r="J88" s="205"/>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row>
    <row r="89" spans="1:51" ht="15" customHeight="1">
      <c r="A89" s="205" t="s">
        <v>381</v>
      </c>
      <c r="B89" s="255"/>
      <c r="C89" s="205"/>
      <c r="D89" s="205"/>
      <c r="E89" s="205"/>
      <c r="F89" s="205"/>
      <c r="G89" s="205"/>
      <c r="H89" s="205"/>
      <c r="I89" s="205"/>
      <c r="J89" s="205"/>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row>
    <row r="90" spans="1:51" ht="15" customHeight="1">
      <c r="A90" s="205"/>
      <c r="B90" s="455" t="s">
        <v>382</v>
      </c>
      <c r="C90" s="563" t="s">
        <v>383</v>
      </c>
      <c r="D90" s="564"/>
      <c r="E90" s="565"/>
      <c r="F90" s="232"/>
      <c r="G90" s="232"/>
      <c r="H90" s="205"/>
      <c r="I90" s="205"/>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row>
    <row r="91" spans="1:51" ht="15" customHeight="1">
      <c r="A91" s="205"/>
      <c r="B91" s="256" t="s">
        <v>384</v>
      </c>
      <c r="C91" s="563" t="s">
        <v>385</v>
      </c>
      <c r="D91" s="564"/>
      <c r="E91" s="565"/>
      <c r="F91" s="257"/>
      <c r="G91" s="257"/>
      <c r="H91" s="205"/>
      <c r="I91" s="205"/>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row>
    <row r="92" spans="1:51" ht="15" customHeight="1">
      <c r="A92" s="205"/>
      <c r="B92" s="256" t="s">
        <v>386</v>
      </c>
      <c r="C92" s="563" t="s">
        <v>387</v>
      </c>
      <c r="D92" s="564"/>
      <c r="E92" s="565"/>
      <c r="F92" s="257"/>
      <c r="G92" s="257"/>
      <c r="H92" s="205"/>
      <c r="I92" s="205"/>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row>
    <row r="93" spans="1:51" ht="15" customHeight="1">
      <c r="A93" s="205"/>
      <c r="B93" s="256" t="s">
        <v>388</v>
      </c>
      <c r="C93" s="563" t="s">
        <v>389</v>
      </c>
      <c r="D93" s="564"/>
      <c r="E93" s="565"/>
      <c r="F93" s="257"/>
      <c r="G93" s="257"/>
      <c r="H93" s="205"/>
      <c r="I93" s="205"/>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row>
    <row r="94" spans="1:51" ht="15" customHeight="1">
      <c r="A94" s="205"/>
      <c r="B94" s="256" t="s">
        <v>390</v>
      </c>
      <c r="C94" s="563" t="s">
        <v>391</v>
      </c>
      <c r="D94" s="564"/>
      <c r="E94" s="565"/>
      <c r="F94" s="257"/>
      <c r="G94" s="257"/>
      <c r="H94" s="205"/>
      <c r="I94" s="205"/>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row>
    <row r="95" spans="1:51" ht="15" customHeight="1">
      <c r="A95" s="205"/>
      <c r="B95" s="247" t="s">
        <v>392</v>
      </c>
      <c r="C95" s="205"/>
      <c r="D95" s="205"/>
      <c r="E95" s="205"/>
      <c r="F95" s="205"/>
      <c r="G95" s="205"/>
      <c r="H95" s="205"/>
      <c r="I95" s="205"/>
      <c r="J95" s="205"/>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row>
    <row r="96" spans="1:51" ht="15" customHeight="1">
      <c r="A96" s="205"/>
      <c r="B96" s="247" t="s">
        <v>393</v>
      </c>
      <c r="C96" s="205"/>
      <c r="D96" s="205"/>
      <c r="E96" s="205"/>
      <c r="F96" s="205"/>
      <c r="G96" s="205"/>
      <c r="H96" s="205"/>
      <c r="I96" s="205"/>
      <c r="J96" s="205"/>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row>
    <row r="97" spans="1:44" ht="15" customHeight="1">
      <c r="A97" s="205"/>
      <c r="B97" s="247" t="s">
        <v>394</v>
      </c>
      <c r="C97" s="205"/>
      <c r="D97" s="205"/>
      <c r="E97" s="205"/>
      <c r="F97" s="205"/>
      <c r="G97" s="205"/>
      <c r="H97" s="205"/>
      <c r="I97" s="205"/>
      <c r="J97" s="205"/>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row>
    <row r="98" spans="1:44" ht="15" customHeight="1">
      <c r="A98" s="205" t="s">
        <v>395</v>
      </c>
      <c r="B98" s="255"/>
      <c r="C98" s="205"/>
      <c r="D98" s="205"/>
      <c r="E98" s="205"/>
      <c r="F98" s="205"/>
      <c r="G98" s="205"/>
      <c r="H98" s="205"/>
      <c r="I98" s="205"/>
      <c r="J98" s="205"/>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row>
    <row r="99" spans="1:44" ht="15" customHeight="1">
      <c r="A99" s="205" t="s">
        <v>396</v>
      </c>
      <c r="B99" s="255"/>
      <c r="C99" s="205"/>
      <c r="D99" s="205"/>
      <c r="E99" s="205"/>
      <c r="F99" s="205"/>
      <c r="G99" s="205"/>
      <c r="H99" s="205"/>
      <c r="I99" s="205"/>
      <c r="J99" s="205"/>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row>
    <row r="100" spans="1:44" ht="15" customHeight="1">
      <c r="A100" s="205" t="s">
        <v>397</v>
      </c>
      <c r="B100" s="255"/>
      <c r="C100" s="205"/>
      <c r="D100" s="205"/>
      <c r="E100" s="205"/>
      <c r="F100" s="205"/>
      <c r="G100" s="205"/>
      <c r="H100" s="205"/>
      <c r="I100" s="205"/>
      <c r="J100" s="205"/>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row>
    <row r="101" spans="1:44" ht="15" customHeight="1">
      <c r="A101" s="205" t="s">
        <v>398</v>
      </c>
      <c r="B101" s="255"/>
      <c r="C101" s="205"/>
      <c r="D101" s="205"/>
      <c r="E101" s="205"/>
      <c r="F101" s="205"/>
      <c r="G101" s="205"/>
      <c r="H101" s="205"/>
      <c r="I101" s="205"/>
      <c r="J101" s="205"/>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row>
    <row r="102" spans="1:44" ht="15" customHeight="1">
      <c r="A102" s="205" t="s">
        <v>399</v>
      </c>
      <c r="B102" s="255"/>
      <c r="C102" s="205"/>
      <c r="D102" s="205"/>
      <c r="E102" s="205"/>
      <c r="F102" s="205"/>
      <c r="G102" s="205"/>
      <c r="H102" s="205"/>
      <c r="I102" s="205"/>
      <c r="J102" s="205"/>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row>
    <row r="103" spans="1:44" ht="15" customHeight="1">
      <c r="A103" s="205" t="s">
        <v>400</v>
      </c>
      <c r="B103" s="255"/>
      <c r="C103" s="205"/>
      <c r="D103" s="205"/>
      <c r="E103" s="205"/>
      <c r="F103" s="205"/>
      <c r="G103" s="205"/>
      <c r="H103" s="205"/>
      <c r="I103" s="205"/>
      <c r="J103" s="205"/>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row>
    <row r="104" spans="1:44" ht="15" customHeight="1">
      <c r="A104" s="205" t="s">
        <v>401</v>
      </c>
      <c r="B104" s="255"/>
      <c r="C104" s="205"/>
      <c r="D104" s="205"/>
      <c r="E104" s="205"/>
      <c r="F104" s="205"/>
      <c r="G104" s="205"/>
      <c r="H104" s="205"/>
      <c r="I104" s="205"/>
      <c r="J104" s="205"/>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row>
    <row r="105" spans="1:44" ht="15" customHeight="1">
      <c r="A105" s="205" t="s">
        <v>402</v>
      </c>
      <c r="B105" s="255"/>
      <c r="C105" s="205"/>
      <c r="D105" s="205"/>
      <c r="E105" s="205"/>
      <c r="F105" s="205"/>
      <c r="G105" s="205"/>
      <c r="H105" s="205"/>
      <c r="I105" s="205"/>
      <c r="J105" s="205"/>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row>
    <row r="106" spans="1:44" ht="15" customHeight="1">
      <c r="A106" s="205" t="s">
        <v>403</v>
      </c>
      <c r="B106" s="255"/>
      <c r="C106" s="205"/>
      <c r="D106" s="205"/>
      <c r="E106" s="205"/>
      <c r="F106" s="205"/>
      <c r="G106" s="205"/>
      <c r="H106" s="205"/>
      <c r="I106" s="205"/>
      <c r="J106" s="205"/>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row>
    <row r="107" spans="1:44" ht="15" customHeight="1">
      <c r="A107" s="205" t="s">
        <v>404</v>
      </c>
      <c r="B107" s="255"/>
      <c r="C107" s="205"/>
      <c r="D107" s="205"/>
      <c r="E107" s="205"/>
      <c r="F107" s="205"/>
      <c r="G107" s="205"/>
      <c r="H107" s="205"/>
      <c r="I107" s="205"/>
      <c r="J107" s="205"/>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row>
    <row r="108" spans="1:44" ht="15" customHeight="1">
      <c r="A108" s="205" t="s">
        <v>405</v>
      </c>
      <c r="B108" s="255"/>
      <c r="C108" s="205"/>
      <c r="D108" s="205"/>
      <c r="E108" s="205"/>
      <c r="F108" s="205"/>
      <c r="G108" s="205"/>
      <c r="H108" s="205"/>
      <c r="I108" s="205"/>
      <c r="J108" s="205"/>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row>
    <row r="109" spans="1:44" ht="15" customHeight="1">
      <c r="A109" s="205" t="s">
        <v>406</v>
      </c>
      <c r="B109" s="255"/>
      <c r="C109" s="205"/>
      <c r="D109" s="205"/>
      <c r="E109" s="205"/>
      <c r="F109" s="205"/>
      <c r="G109" s="205"/>
      <c r="H109" s="205"/>
      <c r="I109" s="205"/>
      <c r="J109" s="205"/>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row>
    <row r="110" spans="1:44" ht="15" customHeight="1">
      <c r="A110" s="205" t="s">
        <v>407</v>
      </c>
      <c r="B110" s="255"/>
      <c r="C110" s="205"/>
      <c r="D110" s="205"/>
      <c r="E110" s="205"/>
      <c r="F110" s="205"/>
      <c r="G110" s="205"/>
      <c r="H110" s="205"/>
      <c r="I110" s="205"/>
      <c r="J110" s="205"/>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row>
  </sheetData>
  <sheetProtection password="C714" sheet="1" objects="1" scenarios="1" formatRows="0" insertRows="0" deleteRows="0" selectLockedCells="1"/>
  <mergeCells count="291">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 ref="J13:L13"/>
    <mergeCell ref="M13:O13"/>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AB15:AG15"/>
    <mergeCell ref="AH15:AM15"/>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AD19:AJ19"/>
    <mergeCell ref="AK19:AM19"/>
    <mergeCell ref="C15:D15"/>
    <mergeCell ref="E15:F15"/>
    <mergeCell ref="G15:I15"/>
    <mergeCell ref="J15:O15"/>
    <mergeCell ref="P15:U15"/>
    <mergeCell ref="V15:AA15"/>
    <mergeCell ref="AU21:AV21"/>
    <mergeCell ref="AX21:AY21"/>
    <mergeCell ref="A22:A24"/>
    <mergeCell ref="B22:B24"/>
    <mergeCell ref="C22:C24"/>
    <mergeCell ref="D22:D24"/>
    <mergeCell ref="E22:E24"/>
    <mergeCell ref="F22:G24"/>
    <mergeCell ref="AN22:AN24"/>
    <mergeCell ref="F25:G27"/>
    <mergeCell ref="AN25:AN27"/>
    <mergeCell ref="AO25:AO27"/>
    <mergeCell ref="AP25:AQ27"/>
    <mergeCell ref="AR25:AR27"/>
    <mergeCell ref="AO22:AO24"/>
    <mergeCell ref="AP22:AQ24"/>
    <mergeCell ref="AR22:AR24"/>
    <mergeCell ref="A25:A27"/>
    <mergeCell ref="B25:B27"/>
    <mergeCell ref="C25:C27"/>
    <mergeCell ref="D25:D27"/>
    <mergeCell ref="E25:E27"/>
    <mergeCell ref="AR28:AR30"/>
    <mergeCell ref="A31:A33"/>
    <mergeCell ref="B31:B33"/>
    <mergeCell ref="C31:C33"/>
    <mergeCell ref="D31:D33"/>
    <mergeCell ref="E31:E33"/>
    <mergeCell ref="F31:G33"/>
    <mergeCell ref="AN31:AN33"/>
    <mergeCell ref="A28:A30"/>
    <mergeCell ref="B28:B30"/>
    <mergeCell ref="C28:C30"/>
    <mergeCell ref="D28:D30"/>
    <mergeCell ref="E28:E30"/>
    <mergeCell ref="F28:G30"/>
    <mergeCell ref="AN28:AN30"/>
    <mergeCell ref="AO28:AO30"/>
    <mergeCell ref="AP28:AQ30"/>
    <mergeCell ref="F34:G36"/>
    <mergeCell ref="AN34:AN36"/>
    <mergeCell ref="AO34:AO36"/>
    <mergeCell ref="AP34:AQ36"/>
    <mergeCell ref="AR34:AR36"/>
    <mergeCell ref="AO31:AO33"/>
    <mergeCell ref="AP31:AQ33"/>
    <mergeCell ref="AR31:AR33"/>
    <mergeCell ref="A34:A36"/>
    <mergeCell ref="B34:B36"/>
    <mergeCell ref="C34:C36"/>
    <mergeCell ref="D34:D36"/>
    <mergeCell ref="E34:E36"/>
    <mergeCell ref="AR37:AR39"/>
    <mergeCell ref="A40:A42"/>
    <mergeCell ref="B40:B42"/>
    <mergeCell ref="C40:C42"/>
    <mergeCell ref="D40:D42"/>
    <mergeCell ref="E40:E42"/>
    <mergeCell ref="F40:G42"/>
    <mergeCell ref="AN40:AN42"/>
    <mergeCell ref="A37:A39"/>
    <mergeCell ref="B37:B39"/>
    <mergeCell ref="C37:C39"/>
    <mergeCell ref="D37:D39"/>
    <mergeCell ref="E37:E39"/>
    <mergeCell ref="F37:G39"/>
    <mergeCell ref="AN37:AN39"/>
    <mergeCell ref="AO37:AO39"/>
    <mergeCell ref="AP37:AQ39"/>
    <mergeCell ref="F43:G45"/>
    <mergeCell ref="AN43:AN45"/>
    <mergeCell ref="AO43:AO45"/>
    <mergeCell ref="AP43:AQ45"/>
    <mergeCell ref="AR43:AR45"/>
    <mergeCell ref="AO40:AO42"/>
    <mergeCell ref="AP40:AQ42"/>
    <mergeCell ref="AR40:AR42"/>
    <mergeCell ref="A43:A45"/>
    <mergeCell ref="B43:B45"/>
    <mergeCell ref="C43:C45"/>
    <mergeCell ref="D43:D45"/>
    <mergeCell ref="E43:E45"/>
    <mergeCell ref="AR46:AR48"/>
    <mergeCell ref="A49:A51"/>
    <mergeCell ref="B49:B51"/>
    <mergeCell ref="C49:C51"/>
    <mergeCell ref="D49:D51"/>
    <mergeCell ref="E49:E51"/>
    <mergeCell ref="F49:G51"/>
    <mergeCell ref="AN49:AN51"/>
    <mergeCell ref="A46:A48"/>
    <mergeCell ref="B46:B48"/>
    <mergeCell ref="C46:C48"/>
    <mergeCell ref="D46:D48"/>
    <mergeCell ref="E46:E48"/>
    <mergeCell ref="F46:G48"/>
    <mergeCell ref="AN46:AN48"/>
    <mergeCell ref="AO46:AO48"/>
    <mergeCell ref="AP46:AQ48"/>
    <mergeCell ref="F52:G54"/>
    <mergeCell ref="AN52:AN54"/>
    <mergeCell ref="AO52:AO54"/>
    <mergeCell ref="AP52:AQ54"/>
    <mergeCell ref="AR52:AR54"/>
    <mergeCell ref="AO49:AO51"/>
    <mergeCell ref="AP49:AQ51"/>
    <mergeCell ref="AR49:AR51"/>
    <mergeCell ref="A52:A54"/>
    <mergeCell ref="B52:B54"/>
    <mergeCell ref="C52:C54"/>
    <mergeCell ref="D52:D54"/>
    <mergeCell ref="E52:E54"/>
    <mergeCell ref="AR55:AR57"/>
    <mergeCell ref="A58:A60"/>
    <mergeCell ref="B58:B60"/>
    <mergeCell ref="C58:C60"/>
    <mergeCell ref="D58:D60"/>
    <mergeCell ref="E58:E60"/>
    <mergeCell ref="F58:G60"/>
    <mergeCell ref="AN58:AN60"/>
    <mergeCell ref="A55:A57"/>
    <mergeCell ref="B55:B57"/>
    <mergeCell ref="C55:C57"/>
    <mergeCell ref="D55:D57"/>
    <mergeCell ref="E55:E57"/>
    <mergeCell ref="F55:G57"/>
    <mergeCell ref="AN55:AN57"/>
    <mergeCell ref="AO55:AO57"/>
    <mergeCell ref="AP55:AQ57"/>
    <mergeCell ref="F61:G63"/>
    <mergeCell ref="AN61:AN63"/>
    <mergeCell ref="AO61:AO63"/>
    <mergeCell ref="AP61:AQ63"/>
    <mergeCell ref="AR61:AR63"/>
    <mergeCell ref="AO58:AO60"/>
    <mergeCell ref="AP58:AQ60"/>
    <mergeCell ref="AR58:AR60"/>
    <mergeCell ref="A61:A63"/>
    <mergeCell ref="B61:B63"/>
    <mergeCell ref="C61:C63"/>
    <mergeCell ref="D61:D63"/>
    <mergeCell ref="E61:E63"/>
    <mergeCell ref="AR64:AR66"/>
    <mergeCell ref="A67:A69"/>
    <mergeCell ref="B67:B69"/>
    <mergeCell ref="C67:C69"/>
    <mergeCell ref="D67:D69"/>
    <mergeCell ref="E67:E69"/>
    <mergeCell ref="F67:G69"/>
    <mergeCell ref="AN67:AN69"/>
    <mergeCell ref="A64:A66"/>
    <mergeCell ref="B64:B66"/>
    <mergeCell ref="C64:C66"/>
    <mergeCell ref="D64:D66"/>
    <mergeCell ref="E64:E66"/>
    <mergeCell ref="F64:G66"/>
    <mergeCell ref="AN64:AN66"/>
    <mergeCell ref="AO64:AO66"/>
    <mergeCell ref="AP64:AQ66"/>
    <mergeCell ref="F70:G72"/>
    <mergeCell ref="AN70:AN72"/>
    <mergeCell ref="AO70:AO72"/>
    <mergeCell ref="AP70:AQ72"/>
    <mergeCell ref="AR70:AR72"/>
    <mergeCell ref="AO67:AO69"/>
    <mergeCell ref="AP67:AQ69"/>
    <mergeCell ref="AR67:AR69"/>
    <mergeCell ref="A70:A72"/>
    <mergeCell ref="B70:B72"/>
    <mergeCell ref="C70:C72"/>
    <mergeCell ref="D70:D72"/>
    <mergeCell ref="E70:E72"/>
    <mergeCell ref="AR73:AR75"/>
    <mergeCell ref="A76:A78"/>
    <mergeCell ref="B76:B78"/>
    <mergeCell ref="C76:C78"/>
    <mergeCell ref="D76:D78"/>
    <mergeCell ref="E76:E78"/>
    <mergeCell ref="F76:G78"/>
    <mergeCell ref="AN76:AN78"/>
    <mergeCell ref="A73:A75"/>
    <mergeCell ref="B73:B75"/>
    <mergeCell ref="C73:C75"/>
    <mergeCell ref="D73:D75"/>
    <mergeCell ref="E73:E75"/>
    <mergeCell ref="F73:G75"/>
    <mergeCell ref="AN73:AN75"/>
    <mergeCell ref="AO73:AO75"/>
    <mergeCell ref="AP73:AQ75"/>
    <mergeCell ref="AR79:AR81"/>
    <mergeCell ref="AO76:AO78"/>
    <mergeCell ref="AP76:AQ78"/>
    <mergeCell ref="AR76:AR78"/>
    <mergeCell ref="A79:A81"/>
    <mergeCell ref="B79:B81"/>
    <mergeCell ref="C79:C81"/>
    <mergeCell ref="D79:D81"/>
    <mergeCell ref="E79:E81"/>
    <mergeCell ref="C90:E90"/>
    <mergeCell ref="C91:E91"/>
    <mergeCell ref="C92:E92"/>
    <mergeCell ref="C93:E93"/>
    <mergeCell ref="C94:E94"/>
    <mergeCell ref="F79:G81"/>
    <mergeCell ref="AN79:AN81"/>
    <mergeCell ref="AO79:AO81"/>
    <mergeCell ref="AP79:AQ81"/>
  </mergeCells>
  <phoneticPr fontId="3"/>
  <dataValidations count="4">
    <dataValidation type="list" allowBlank="1" showInputMessage="1" showErrorMessage="1" sqref="AN5:AN6 AO6:AQ6">
      <formula1>"予定,実績"</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D22:D23 D25:D26 D28:D29 D31:D32 D34:D35 D37:D38 D40:D41 D43:D44 D46:D47 D49:D50 D52:D53 D55:D56 D58:D59 D61:D62 D64:D65 D67:D68 D70:D71 D73:D74 D76:D77 D79:D80">
      <formula1>"□,☑"</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(2)'!$A$1:$A$31</xm:f>
          </x14:formula1>
          <xm:sqref>AN2</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0"/>
  <sheetViews>
    <sheetView showGridLines="0" view="pageBreakPreview" zoomScaleNormal="90" zoomScaleSheetLayoutView="100" workbookViewId="0">
      <selection activeCell="I22" sqref="I22:AM81"/>
    </sheetView>
  </sheetViews>
  <sheetFormatPr defaultColWidth="8.25" defaultRowHeight="21" customHeight="1"/>
  <cols>
    <col min="1" max="1" width="2.625" style="211" customWidth="1"/>
    <col min="2" max="2" width="17.25" style="199" customWidth="1"/>
    <col min="3" max="3" width="7.5" style="211" bestFit="1" customWidth="1"/>
    <col min="4" max="4" width="3.25" style="211" customWidth="1"/>
    <col min="5" max="7" width="7.625" style="211" customWidth="1"/>
    <col min="8" max="8" width="5.25" style="211" customWidth="1"/>
    <col min="9" max="39" width="2.625" style="211" customWidth="1"/>
    <col min="40" max="41" width="7.625" style="211" customWidth="1"/>
    <col min="42" max="43" width="7.875" style="211" customWidth="1"/>
    <col min="44" max="45" width="7.625" style="211" customWidth="1"/>
    <col min="46" max="46" width="8.25" style="206"/>
    <col min="47" max="48" width="10.5" style="205" hidden="1" customWidth="1"/>
    <col min="49" max="49" width="3.125" style="205" hidden="1" customWidth="1"/>
    <col min="50" max="51" width="15.625" style="205" hidden="1" customWidth="1"/>
    <col min="52" max="16384" width="8.25" style="205"/>
  </cols>
  <sheetData>
    <row r="1" spans="1:48" s="301" customFormat="1" ht="19.5" customHeight="1">
      <c r="A1" s="298" t="s">
        <v>598</v>
      </c>
      <c r="B1" s="299"/>
      <c r="C1" s="299"/>
      <c r="D1" s="299"/>
      <c r="E1" s="299"/>
      <c r="F1" s="299"/>
      <c r="G1" s="300"/>
      <c r="H1" s="300"/>
      <c r="I1" s="300"/>
      <c r="J1" s="300"/>
      <c r="K1" s="300"/>
      <c r="L1" s="300"/>
      <c r="M1" s="300"/>
      <c r="N1" s="300"/>
      <c r="O1" s="300"/>
      <c r="P1" s="300"/>
      <c r="Q1" s="300"/>
      <c r="R1" s="300"/>
      <c r="S1" s="300"/>
      <c r="T1" s="300"/>
      <c r="U1" s="300"/>
    </row>
    <row r="2" spans="1:48" ht="18" customHeight="1">
      <c r="A2" s="200" t="s">
        <v>584</v>
      </c>
      <c r="C2" s="200"/>
      <c r="D2" s="200"/>
      <c r="E2" s="200"/>
      <c r="F2" s="200"/>
      <c r="G2" s="200"/>
      <c r="H2" s="200"/>
      <c r="I2" s="200"/>
      <c r="J2" s="200"/>
      <c r="K2" s="200"/>
      <c r="L2" s="200"/>
      <c r="M2" s="200"/>
      <c r="N2" s="200"/>
      <c r="O2" s="200"/>
      <c r="P2" s="200"/>
      <c r="Q2" s="200"/>
      <c r="R2" s="200"/>
      <c r="S2" s="200"/>
      <c r="T2" s="200"/>
      <c r="U2" s="200"/>
      <c r="V2" s="200"/>
      <c r="W2" s="200"/>
      <c r="X2" s="200"/>
      <c r="Y2" s="200"/>
      <c r="Z2" s="200"/>
      <c r="AA2" s="201"/>
      <c r="AB2" s="201"/>
      <c r="AC2" s="202"/>
      <c r="AD2" s="202"/>
      <c r="AE2" s="202"/>
      <c r="AF2" s="202"/>
      <c r="AG2" s="203"/>
      <c r="AH2" s="203"/>
      <c r="AI2" s="203"/>
      <c r="AJ2" s="203"/>
      <c r="AK2" s="203"/>
      <c r="AL2" s="204" t="s">
        <v>334</v>
      </c>
      <c r="AM2" s="204"/>
      <c r="AN2" s="651" t="s">
        <v>443</v>
      </c>
      <c r="AO2" s="652"/>
      <c r="AP2" s="652"/>
      <c r="AQ2" s="653"/>
      <c r="AR2" s="205"/>
      <c r="AS2" s="205"/>
    </row>
    <row r="3" spans="1:48" ht="18" customHeight="1">
      <c r="A3" s="208" t="s">
        <v>335</v>
      </c>
      <c r="B3" s="209"/>
      <c r="C3" s="209"/>
      <c r="D3" s="209"/>
      <c r="E3" s="209"/>
      <c r="F3" s="209"/>
      <c r="G3" s="209"/>
      <c r="H3" s="209"/>
      <c r="I3" s="209"/>
      <c r="J3" s="209"/>
      <c r="K3" s="209"/>
      <c r="L3" s="209"/>
      <c r="M3" s="209"/>
      <c r="N3" s="210"/>
      <c r="O3" s="210"/>
      <c r="P3" s="654">
        <v>2024</v>
      </c>
      <c r="Q3" s="654"/>
      <c r="R3" s="654"/>
      <c r="S3" s="654"/>
      <c r="T3" s="655" t="s">
        <v>9</v>
      </c>
      <c r="U3" s="655"/>
      <c r="V3" s="656">
        <v>10</v>
      </c>
      <c r="W3" s="656"/>
      <c r="X3" s="655" t="s">
        <v>336</v>
      </c>
      <c r="Y3" s="655"/>
      <c r="Z3" s="209"/>
      <c r="AA3" s="209"/>
      <c r="AB3" s="209"/>
      <c r="AC3" s="202"/>
      <c r="AD3" s="202"/>
      <c r="AF3" s="204"/>
      <c r="AG3" s="209"/>
      <c r="AH3" s="209"/>
      <c r="AI3" s="209"/>
      <c r="AJ3" s="209"/>
      <c r="AK3" s="209"/>
      <c r="AL3" s="204" t="s">
        <v>337</v>
      </c>
      <c r="AM3" s="204"/>
      <c r="AN3" s="657"/>
      <c r="AO3" s="658"/>
      <c r="AP3" s="658"/>
      <c r="AQ3" s="659"/>
      <c r="AR3" s="205"/>
      <c r="AS3" s="205"/>
    </row>
    <row r="4" spans="1:48" ht="18" customHeight="1">
      <c r="A4" s="212"/>
      <c r="B4" s="209"/>
      <c r="C4" s="212"/>
      <c r="D4" s="212"/>
      <c r="E4" s="212"/>
      <c r="F4" s="212"/>
      <c r="G4" s="212"/>
      <c r="H4" s="212"/>
      <c r="I4" s="212"/>
      <c r="J4" s="212"/>
      <c r="K4" s="212"/>
      <c r="L4" s="212"/>
      <c r="M4" s="212"/>
      <c r="N4" s="212"/>
      <c r="O4" s="212"/>
      <c r="P4" s="212"/>
      <c r="Q4" s="212"/>
      <c r="R4" s="212"/>
      <c r="S4" s="212"/>
      <c r="T4" s="212"/>
      <c r="U4" s="212"/>
      <c r="V4" s="212"/>
      <c r="W4" s="212"/>
      <c r="X4" s="212"/>
      <c r="Y4" s="212"/>
      <c r="Z4" s="212"/>
      <c r="AB4" s="213"/>
      <c r="AC4" s="213"/>
      <c r="AD4" s="213"/>
      <c r="AE4" s="202"/>
      <c r="AF4" s="213"/>
      <c r="AG4" s="213"/>
      <c r="AH4" s="213"/>
      <c r="AI4" s="213"/>
      <c r="AJ4" s="213"/>
      <c r="AK4" s="213"/>
      <c r="AL4" s="214" t="s">
        <v>338</v>
      </c>
      <c r="AM4" s="204"/>
      <c r="AN4" s="642" t="str">
        <f>IF(AN5="","予定/実績の別を選択",IF(AN5="予定","４週","暦月"))</f>
        <v>暦月</v>
      </c>
      <c r="AO4" s="643"/>
      <c r="AP4" s="643"/>
      <c r="AQ4" s="644"/>
      <c r="AR4" s="205"/>
      <c r="AS4" s="205"/>
    </row>
    <row r="5" spans="1:48" ht="18" customHeight="1">
      <c r="A5" s="212"/>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B5" s="213"/>
      <c r="AC5" s="213"/>
      <c r="AD5" s="213"/>
      <c r="AE5" s="202"/>
      <c r="AF5" s="213"/>
      <c r="AG5" s="213"/>
      <c r="AH5" s="213"/>
      <c r="AI5" s="213"/>
      <c r="AJ5" s="213"/>
      <c r="AK5" s="213"/>
      <c r="AL5" s="214" t="s">
        <v>339</v>
      </c>
      <c r="AM5" s="204"/>
      <c r="AN5" s="645" t="s">
        <v>492</v>
      </c>
      <c r="AO5" s="646"/>
      <c r="AP5" s="646"/>
      <c r="AQ5" s="647"/>
      <c r="AR5" s="205"/>
      <c r="AS5" s="205"/>
      <c r="AU5" s="257"/>
      <c r="AV5" s="257"/>
    </row>
    <row r="6" spans="1:48" s="222" customFormat="1" ht="6.75" customHeight="1">
      <c r="A6" s="216"/>
      <c r="B6" s="209"/>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8"/>
      <c r="AC6" s="218"/>
      <c r="AD6" s="218"/>
      <c r="AE6" s="219"/>
      <c r="AF6" s="218"/>
      <c r="AG6" s="218"/>
      <c r="AH6" s="218"/>
      <c r="AI6" s="218"/>
      <c r="AJ6" s="218"/>
      <c r="AK6" s="218"/>
      <c r="AL6" s="220"/>
      <c r="AM6" s="221"/>
      <c r="AN6" s="210"/>
      <c r="AO6" s="210"/>
      <c r="AP6" s="210"/>
      <c r="AQ6" s="210"/>
      <c r="AT6" s="223"/>
      <c r="AU6" s="484"/>
      <c r="AV6" s="484"/>
    </row>
    <row r="7" spans="1:48" ht="18" customHeight="1">
      <c r="A7" s="212"/>
      <c r="B7" s="209"/>
      <c r="C7" s="212"/>
      <c r="D7" s="212"/>
      <c r="E7" s="212"/>
      <c r="F7" s="212"/>
      <c r="G7" s="212"/>
      <c r="H7" s="212"/>
      <c r="I7" s="212"/>
      <c r="J7" s="212"/>
      <c r="K7" s="212"/>
      <c r="L7" s="212"/>
      <c r="M7" s="212"/>
      <c r="N7" s="212"/>
      <c r="O7" s="212"/>
      <c r="P7" s="212"/>
      <c r="Q7" s="212"/>
      <c r="R7" s="212"/>
      <c r="S7" s="212"/>
      <c r="T7" s="212"/>
      <c r="U7" s="212"/>
      <c r="V7" s="212"/>
      <c r="X7" s="212"/>
      <c r="Y7" s="212"/>
      <c r="Z7" s="212"/>
      <c r="AB7" s="213"/>
      <c r="AC7" s="213"/>
      <c r="AD7" s="213"/>
      <c r="AE7" s="202"/>
      <c r="AF7" s="213"/>
      <c r="AG7" s="213"/>
      <c r="AH7" s="213"/>
      <c r="AI7" s="213"/>
      <c r="AJ7" s="214" t="s">
        <v>340</v>
      </c>
      <c r="AK7" s="648"/>
      <c r="AL7" s="648"/>
      <c r="AM7" s="648"/>
      <c r="AN7" s="213" t="s">
        <v>341</v>
      </c>
      <c r="AO7" s="479"/>
      <c r="AP7" s="213" t="s">
        <v>342</v>
      </c>
      <c r="AQ7" s="202"/>
      <c r="AR7" s="205"/>
      <c r="AS7" s="205"/>
      <c r="AU7" s="257"/>
      <c r="AV7" s="257"/>
    </row>
    <row r="8" spans="1:48" s="222" customFormat="1" ht="7.5" customHeight="1">
      <c r="A8" s="216"/>
      <c r="B8" s="209"/>
      <c r="C8" s="216"/>
      <c r="D8" s="216"/>
      <c r="E8" s="216"/>
      <c r="F8" s="216"/>
      <c r="G8" s="216"/>
      <c r="H8" s="216"/>
      <c r="I8" s="216"/>
      <c r="J8" s="216"/>
      <c r="K8" s="216"/>
      <c r="L8" s="216"/>
      <c r="M8" s="216"/>
      <c r="N8" s="216"/>
      <c r="O8" s="216"/>
      <c r="P8" s="216"/>
      <c r="Q8" s="216"/>
      <c r="R8" s="216"/>
      <c r="S8" s="216"/>
      <c r="T8" s="216"/>
      <c r="U8" s="216"/>
      <c r="V8" s="216"/>
      <c r="W8" s="217"/>
      <c r="X8" s="216"/>
      <c r="Y8" s="216"/>
      <c r="Z8" s="216"/>
      <c r="AA8" s="217"/>
      <c r="AB8" s="218"/>
      <c r="AC8" s="218"/>
      <c r="AD8" s="218"/>
      <c r="AE8" s="219"/>
      <c r="AF8" s="218"/>
      <c r="AG8" s="218"/>
      <c r="AH8" s="218"/>
      <c r="AI8" s="218"/>
      <c r="AJ8" s="220"/>
      <c r="AK8" s="218"/>
      <c r="AL8" s="218"/>
      <c r="AM8" s="218"/>
      <c r="AN8" s="218"/>
      <c r="AO8" s="218"/>
      <c r="AP8" s="218"/>
      <c r="AQ8" s="219"/>
      <c r="AT8" s="223"/>
      <c r="AU8" s="484"/>
      <c r="AV8" s="484"/>
    </row>
    <row r="9" spans="1:48" ht="18" customHeight="1">
      <c r="A9" s="212"/>
      <c r="B9" s="212"/>
      <c r="C9" s="212"/>
      <c r="D9" s="212"/>
      <c r="E9" s="212"/>
      <c r="F9" s="212"/>
      <c r="G9" s="212"/>
      <c r="H9" s="212"/>
      <c r="I9" s="212"/>
      <c r="J9" s="212"/>
      <c r="K9" s="212"/>
      <c r="L9" s="212"/>
      <c r="M9" s="212"/>
      <c r="N9" s="212"/>
      <c r="O9" s="212"/>
      <c r="P9" s="212"/>
      <c r="Q9" s="212"/>
      <c r="R9" s="212"/>
      <c r="S9" s="212"/>
      <c r="T9" s="212"/>
      <c r="U9" s="212"/>
      <c r="V9" s="212"/>
      <c r="X9" s="212"/>
      <c r="Y9" s="212"/>
      <c r="Z9" s="212"/>
      <c r="AB9" s="213"/>
      <c r="AC9" s="213"/>
      <c r="AD9" s="213"/>
      <c r="AE9" s="202"/>
      <c r="AF9" s="213"/>
      <c r="AG9" s="213"/>
      <c r="AH9" s="213"/>
      <c r="AI9" s="213"/>
      <c r="AJ9" s="214" t="s">
        <v>343</v>
      </c>
      <c r="AK9" s="648"/>
      <c r="AL9" s="648"/>
      <c r="AM9" s="648"/>
      <c r="AN9" s="213" t="s">
        <v>341</v>
      </c>
      <c r="AO9" s="479"/>
      <c r="AP9" s="213" t="s">
        <v>342</v>
      </c>
      <c r="AQ9" s="202"/>
      <c r="AR9" s="205"/>
      <c r="AS9" s="205"/>
      <c r="AU9" s="257"/>
      <c r="AV9" s="257"/>
    </row>
    <row r="10" spans="1:48" s="222" customFormat="1" ht="5.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7"/>
      <c r="X10" s="216"/>
      <c r="Y10" s="216"/>
      <c r="Z10" s="216"/>
      <c r="AA10" s="217"/>
      <c r="AB10" s="218"/>
      <c r="AC10" s="218"/>
      <c r="AD10" s="218"/>
      <c r="AE10" s="219"/>
      <c r="AF10" s="218"/>
      <c r="AG10" s="218"/>
      <c r="AH10" s="218"/>
      <c r="AI10" s="218"/>
      <c r="AJ10" s="220"/>
      <c r="AK10" s="218"/>
      <c r="AL10" s="218"/>
      <c r="AM10" s="218"/>
      <c r="AN10" s="218"/>
      <c r="AO10" s="218"/>
      <c r="AP10" s="218"/>
      <c r="AQ10" s="219"/>
      <c r="AT10" s="223"/>
      <c r="AU10" s="484"/>
      <c r="AV10" s="484"/>
    </row>
    <row r="11" spans="1:48" s="211" customFormat="1" ht="21" customHeight="1">
      <c r="A11" s="226"/>
      <c r="B11" s="649"/>
      <c r="C11" s="616" t="s">
        <v>344</v>
      </c>
      <c r="D11" s="618"/>
      <c r="E11" s="609" t="str">
        <f>IFERROR(IF(VLOOKUP($AN$2,'選択肢 (2)'!$A:$L,3,FALSE)="","---",(VLOOKUP($AN$2,'選択肢 (2)'!$A:$L,3,FALSE))),"サービス種別未選択")</f>
        <v>サービス管理責任者</v>
      </c>
      <c r="F11" s="609"/>
      <c r="G11" s="609" t="str">
        <f>IFERROR(IF(VLOOKUP($AN$2,'選択肢 (2)'!$A:$L,4,FALSE)="","---",(VLOOKUP($AN$2,'選択肢 (2)'!$A:$L,4,FALSE))),"サービス種別"&amp;CHAR(10)&amp;"未選択")</f>
        <v>医師</v>
      </c>
      <c r="H11" s="609"/>
      <c r="I11" s="609"/>
      <c r="J11" s="604" t="str">
        <f>IFERROR(IF(VLOOKUP($AN$2,'選択肢 (2)'!$A:$L,5,FALSE)="","---",(VLOOKUP($AN$2,'選択肢 (2)'!$A:$L,5,FALSE))),"サービス種別未選択")</f>
        <v>看護職員</v>
      </c>
      <c r="K11" s="637"/>
      <c r="L11" s="637"/>
      <c r="M11" s="637"/>
      <c r="N11" s="637"/>
      <c r="O11" s="605"/>
      <c r="P11" s="604" t="str">
        <f>IFERROR(IF(VLOOKUP($AN$2,'選択肢 (2)'!$A:$L,6,FALSE)="","---",(VLOOKUP($AN$2,'選択肢 (2)'!$A:$L,6,FALSE))),"サービス種別未選択")</f>
        <v>理学療法士</v>
      </c>
      <c r="Q11" s="637"/>
      <c r="R11" s="637"/>
      <c r="S11" s="637"/>
      <c r="T11" s="637"/>
      <c r="U11" s="605"/>
      <c r="V11" s="604" t="str">
        <f>IFERROR(IF(VLOOKUP($AN$2,'選択肢 (2)'!$A:$L,7,FALSE)="","---",(VLOOKUP($AN$2,'選択肢 (2)'!$A:$L,7,FALSE))),"サービス種別未選択")</f>
        <v>作業療法士</v>
      </c>
      <c r="W11" s="637"/>
      <c r="X11" s="637"/>
      <c r="Y11" s="637"/>
      <c r="Z11" s="637"/>
      <c r="AA11" s="605"/>
      <c r="AB11" s="604" t="str">
        <f>IFERROR(IF(VLOOKUP($AN$2,'選択肢 (2)'!$A:$L,8,FALSE)="","---",(VLOOKUP($AN$2,'選択肢 (2)'!$A:$L,8,FALSE))),"サービス種別未選択")</f>
        <v>言語聴覚士</v>
      </c>
      <c r="AC11" s="637"/>
      <c r="AD11" s="637"/>
      <c r="AE11" s="637"/>
      <c r="AF11" s="637"/>
      <c r="AG11" s="605"/>
      <c r="AH11" s="604" t="str">
        <f>IFERROR(IF(VLOOKUP($AN$2,'選択肢 (2)'!$A:$L,9,FALSE)="","---",(VLOOKUP($AN$2,'選択肢 (2)'!$A:$L,9,FALSE))),"サービス種別未選択")</f>
        <v>就労支援員</v>
      </c>
      <c r="AI11" s="637"/>
      <c r="AJ11" s="637"/>
      <c r="AK11" s="637"/>
      <c r="AL11" s="637"/>
      <c r="AM11" s="605"/>
      <c r="AN11" s="563" t="str">
        <f>IFERROR(IF(VLOOKUP($AN$2,'選択肢 (2)'!$A:$L,10,FALSE)="","---",(VLOOKUP($AN$2,'選択肢 (2)'!$A:$L,10,FALSE))),"サービス種別未選択")</f>
        <v>職業指導員</v>
      </c>
      <c r="AO11" s="565"/>
      <c r="AP11" s="609" t="str">
        <f>IFERROR(IF(VLOOKUP($AN$2,'選択肢 (2)'!$A:$L,11,FALSE)="","---",(VLOOKUP($AN$2,'選択肢 (2)'!$A:$L,11,FALSE))),"サービス種別未選択")</f>
        <v>生活支援員</v>
      </c>
      <c r="AQ11" s="609"/>
      <c r="AR11" s="609" t="str">
        <f>IFERROR(IF(VLOOKUP($AN$2,'選択肢 (2)'!$A:$L,12,FALSE)="","---",(VLOOKUP($AN$2,'選択肢 (2)'!$A:$L,12,FALSE))),"サービス種別未選択")</f>
        <v>その他職員</v>
      </c>
      <c r="AS11" s="609"/>
      <c r="AT11" s="227"/>
    </row>
    <row r="12" spans="1:48" s="211" customFormat="1" ht="24.95" customHeight="1">
      <c r="A12" s="229"/>
      <c r="B12" s="650"/>
      <c r="C12" s="622"/>
      <c r="D12" s="624"/>
      <c r="E12" s="230" t="s">
        <v>345</v>
      </c>
      <c r="F12" s="230" t="s">
        <v>346</v>
      </c>
      <c r="G12" s="480" t="s">
        <v>347</v>
      </c>
      <c r="H12" s="641" t="s">
        <v>348</v>
      </c>
      <c r="I12" s="641"/>
      <c r="J12" s="638" t="s">
        <v>349</v>
      </c>
      <c r="K12" s="639"/>
      <c r="L12" s="640"/>
      <c r="M12" s="638" t="s">
        <v>350</v>
      </c>
      <c r="N12" s="639"/>
      <c r="O12" s="640"/>
      <c r="P12" s="638" t="s">
        <v>349</v>
      </c>
      <c r="Q12" s="639"/>
      <c r="R12" s="640"/>
      <c r="S12" s="638" t="s">
        <v>350</v>
      </c>
      <c r="T12" s="639"/>
      <c r="U12" s="640"/>
      <c r="V12" s="638" t="s">
        <v>349</v>
      </c>
      <c r="W12" s="639"/>
      <c r="X12" s="640"/>
      <c r="Y12" s="638" t="s">
        <v>350</v>
      </c>
      <c r="Z12" s="639"/>
      <c r="AA12" s="640"/>
      <c r="AB12" s="638" t="s">
        <v>349</v>
      </c>
      <c r="AC12" s="639"/>
      <c r="AD12" s="640"/>
      <c r="AE12" s="638" t="s">
        <v>350</v>
      </c>
      <c r="AF12" s="639"/>
      <c r="AG12" s="640"/>
      <c r="AH12" s="638" t="s">
        <v>349</v>
      </c>
      <c r="AI12" s="639"/>
      <c r="AJ12" s="640"/>
      <c r="AK12" s="638" t="s">
        <v>350</v>
      </c>
      <c r="AL12" s="639"/>
      <c r="AM12" s="640"/>
      <c r="AN12" s="230" t="s">
        <v>345</v>
      </c>
      <c r="AO12" s="230" t="s">
        <v>346</v>
      </c>
      <c r="AP12" s="230" t="s">
        <v>345</v>
      </c>
      <c r="AQ12" s="230" t="s">
        <v>346</v>
      </c>
      <c r="AR12" s="230" t="s">
        <v>345</v>
      </c>
      <c r="AS12" s="230" t="s">
        <v>346</v>
      </c>
      <c r="AT12" s="227"/>
    </row>
    <row r="13" spans="1:48" s="211" customFormat="1" ht="18" customHeight="1">
      <c r="A13" s="229"/>
      <c r="B13" s="481" t="s">
        <v>351</v>
      </c>
      <c r="C13" s="563">
        <f>SUM(E13:AS13)</f>
        <v>0</v>
      </c>
      <c r="D13" s="565"/>
      <c r="E13" s="230">
        <f>COUNTIFS($B:$B,$E$11,$C:$C,"(A)常/専")</f>
        <v>0</v>
      </c>
      <c r="F13" s="230">
        <f>COUNTIFS($B:$B,$E$11,$C:$C,"(B)常/兼")</f>
        <v>0</v>
      </c>
      <c r="G13" s="230">
        <f>COUNTIFS($B:$B,$G$11,$C:$C,"(A)常/専")</f>
        <v>0</v>
      </c>
      <c r="H13" s="641">
        <f>COUNTIFS($B:$B,$G$11,$C:$C,"(B)常/兼")</f>
        <v>0</v>
      </c>
      <c r="I13" s="641"/>
      <c r="J13" s="638">
        <f>COUNTIFS($B:$B,$J$11,$C:$C,"(A)常/専")</f>
        <v>0</v>
      </c>
      <c r="K13" s="639"/>
      <c r="L13" s="640"/>
      <c r="M13" s="638">
        <f>COUNTIFS($B:$B,$J$11,$C:$C,"(B)常/兼")</f>
        <v>0</v>
      </c>
      <c r="N13" s="639"/>
      <c r="O13" s="640"/>
      <c r="P13" s="638">
        <f>COUNTIFS($B:$B,$P$11,$C:$C,"(A)常/専")</f>
        <v>0</v>
      </c>
      <c r="Q13" s="639"/>
      <c r="R13" s="640"/>
      <c r="S13" s="638">
        <f>COUNTIFS($B:$B,$P$11,$C:$C,"(B)常/兼")</f>
        <v>0</v>
      </c>
      <c r="T13" s="639"/>
      <c r="U13" s="640"/>
      <c r="V13" s="638">
        <f>COUNTIFS($B:$B,$V$11,$C:$C,"(A)常/専")</f>
        <v>0</v>
      </c>
      <c r="W13" s="639"/>
      <c r="X13" s="640"/>
      <c r="Y13" s="638">
        <f>COUNTIFS($B:$B,$V$11,$C:$C,"(B)常/兼")</f>
        <v>0</v>
      </c>
      <c r="Z13" s="639"/>
      <c r="AA13" s="640"/>
      <c r="AB13" s="638">
        <f>COUNTIFS($B:$B,$AB$11,$C:$C,"(A)常/専")</f>
        <v>0</v>
      </c>
      <c r="AC13" s="639"/>
      <c r="AD13" s="640"/>
      <c r="AE13" s="638">
        <f>COUNTIFS($B:$B,$AB$11,$C:$C,"(B)常/兼")</f>
        <v>0</v>
      </c>
      <c r="AF13" s="639"/>
      <c r="AG13" s="640"/>
      <c r="AH13" s="638">
        <f>COUNTIFS($B:$B,$AH$11,$C:$C,"(A)常/専")</f>
        <v>0</v>
      </c>
      <c r="AI13" s="639"/>
      <c r="AJ13" s="640"/>
      <c r="AK13" s="638">
        <f>COUNTIFS($B:$B,$AH$11,$C:$C,"(B)常/兼")</f>
        <v>0</v>
      </c>
      <c r="AL13" s="639"/>
      <c r="AM13" s="640"/>
      <c r="AN13" s="230">
        <f>COUNTIFS($B:$B,$AN$11,$C:$C,"(A)常/専")</f>
        <v>0</v>
      </c>
      <c r="AO13" s="230">
        <f>COUNTIFS($B:$B,$AN$11,$C:$C,"(B)常/兼")</f>
        <v>0</v>
      </c>
      <c r="AP13" s="230">
        <f>COUNTIFS($B:$B,$AP$11,$C:$C,"(A)常/専")</f>
        <v>0</v>
      </c>
      <c r="AQ13" s="230">
        <f>COUNTIFS($B:$B,$AP$11,$C:$C,"(B)常/兼")</f>
        <v>0</v>
      </c>
      <c r="AR13" s="230">
        <f>COUNTIFS($B:$B,$AR$11,$C:$C,"(A)常/専")</f>
        <v>0</v>
      </c>
      <c r="AS13" s="230">
        <f>COUNTIFS($B:$B,$AR$11,$C:$C,"(B)常/兼")</f>
        <v>0</v>
      </c>
      <c r="AT13" s="227"/>
    </row>
    <row r="14" spans="1:48" s="211" customFormat="1" ht="18" customHeight="1">
      <c r="A14" s="229"/>
      <c r="B14" s="481" t="s">
        <v>352</v>
      </c>
      <c r="C14" s="563">
        <f>SUM(E14:AS14)</f>
        <v>0</v>
      </c>
      <c r="D14" s="565"/>
      <c r="E14" s="230">
        <f>COUNTIFS($B:$B,$E$11,$C:$C,"(C)非/専")</f>
        <v>0</v>
      </c>
      <c r="F14" s="230">
        <f>COUNTIFS($B:$B,$E$11,$C:$C,"(D)非/兼")</f>
        <v>0</v>
      </c>
      <c r="G14" s="230">
        <f>COUNTIFS($B:$B,$G$11,$C:$C,"(C)非/専")</f>
        <v>0</v>
      </c>
      <c r="H14" s="641">
        <f>COUNTIFS($B:$B,$G$11,$C:$C,"(D)非/兼")</f>
        <v>0</v>
      </c>
      <c r="I14" s="641"/>
      <c r="J14" s="638">
        <f>COUNTIFS($B:$B,$J$11,$C:$C,"(C)非/専")</f>
        <v>0</v>
      </c>
      <c r="K14" s="639"/>
      <c r="L14" s="640"/>
      <c r="M14" s="638">
        <f>COUNTIFS($B:$B,$J$11,$C:$C,"(D)非/兼")</f>
        <v>0</v>
      </c>
      <c r="N14" s="639"/>
      <c r="O14" s="640"/>
      <c r="P14" s="638">
        <f>COUNTIFS($B:$B,$P$11,$C:$C,"(C)非/専")</f>
        <v>0</v>
      </c>
      <c r="Q14" s="639"/>
      <c r="R14" s="640"/>
      <c r="S14" s="638">
        <f>COUNTIFS($B:$B,$P$11,$C:$C,"(D)非/兼")</f>
        <v>0</v>
      </c>
      <c r="T14" s="639"/>
      <c r="U14" s="640"/>
      <c r="V14" s="638">
        <f>COUNTIFS($B:$B,$V$11,$C:$C,"(C)非/専")</f>
        <v>0</v>
      </c>
      <c r="W14" s="639"/>
      <c r="X14" s="640"/>
      <c r="Y14" s="638">
        <f>COUNTIFS($B:$B,$V$11,$C:$C,"(D)非/兼")</f>
        <v>0</v>
      </c>
      <c r="Z14" s="639"/>
      <c r="AA14" s="640"/>
      <c r="AB14" s="638">
        <f>COUNTIFS($B:$B,$AB$11,$C:$C,"(C)非/専")</f>
        <v>0</v>
      </c>
      <c r="AC14" s="639"/>
      <c r="AD14" s="640"/>
      <c r="AE14" s="638">
        <f>COUNTIFS($B:$B,$AB$11,$C:$C,"(D)非/兼")</f>
        <v>0</v>
      </c>
      <c r="AF14" s="639"/>
      <c r="AG14" s="640"/>
      <c r="AH14" s="638">
        <f>COUNTIFS($B:$B,$AH$11,$C:$C,"(C)非/専")</f>
        <v>0</v>
      </c>
      <c r="AI14" s="639"/>
      <c r="AJ14" s="640"/>
      <c r="AK14" s="638">
        <f>COUNTIFS($B:$B,$AH$11,$C:$C,"(D)非/兼")</f>
        <v>0</v>
      </c>
      <c r="AL14" s="639"/>
      <c r="AM14" s="640"/>
      <c r="AN14" s="230">
        <f>COUNTIFS($B:$B,$AN$11,$C:$C,"(C)非/専")</f>
        <v>0</v>
      </c>
      <c r="AO14" s="230">
        <f>COUNTIFS($B:$B,$AN$11,$C:$C,"(D)非/兼")</f>
        <v>0</v>
      </c>
      <c r="AP14" s="230">
        <f>COUNTIFS($B:$B,$AP$11,$C:$C,"(C)非/専")</f>
        <v>0</v>
      </c>
      <c r="AQ14" s="230">
        <f>COUNTIFS($B:$B,$AP$11,$C:$C,"(D)非/兼")</f>
        <v>0</v>
      </c>
      <c r="AR14" s="230">
        <f>COUNTIFS($B:$B,$AR$11,$C:$C,"(C)非/専")</f>
        <v>0</v>
      </c>
      <c r="AS14" s="230">
        <f>COUNTIFS($B:$B,$AR$11,$C:$C,"(D)非/兼")</f>
        <v>0</v>
      </c>
      <c r="AT14" s="227"/>
    </row>
    <row r="15" spans="1:48" s="211" customFormat="1" ht="18" customHeight="1">
      <c r="A15" s="229"/>
      <c r="B15" s="481" t="s">
        <v>353</v>
      </c>
      <c r="C15" s="563">
        <f>SUM(E15:AS15)-(SUMIFS($AR:$AR,$B:$B,"サービス管理責任者")+SUMIFS($AR:$AR,$B:$B,"医師")+SUMIFS($AR:$AR,$B:$B,"その他職員"))</f>
        <v>0</v>
      </c>
      <c r="D15" s="565"/>
      <c r="E15" s="604">
        <f>SUMIF($B:$B,E11,$AR:$AR)</f>
        <v>0</v>
      </c>
      <c r="F15" s="605"/>
      <c r="G15" s="636">
        <f>SUMIF($B:$B,G11,$AR:$AR)</f>
        <v>0</v>
      </c>
      <c r="H15" s="636"/>
      <c r="I15" s="636"/>
      <c r="J15" s="604">
        <f>SUMIF($B:$B,J11,$AR:$AR)</f>
        <v>0</v>
      </c>
      <c r="K15" s="637"/>
      <c r="L15" s="637"/>
      <c r="M15" s="637"/>
      <c r="N15" s="637"/>
      <c r="O15" s="605"/>
      <c r="P15" s="604">
        <f>SUMIF($B:$B,P11,$AR:$AR)</f>
        <v>0</v>
      </c>
      <c r="Q15" s="637"/>
      <c r="R15" s="637"/>
      <c r="S15" s="637"/>
      <c r="T15" s="637"/>
      <c r="U15" s="605"/>
      <c r="V15" s="604">
        <f>SUMIF($B:$B,V11,$AR:$AR)</f>
        <v>0</v>
      </c>
      <c r="W15" s="637"/>
      <c r="X15" s="637"/>
      <c r="Y15" s="637"/>
      <c r="Z15" s="637"/>
      <c r="AA15" s="605"/>
      <c r="AB15" s="604">
        <f>SUMIF($B:$B,AB11,$AR:$AR)</f>
        <v>0</v>
      </c>
      <c r="AC15" s="637"/>
      <c r="AD15" s="637"/>
      <c r="AE15" s="637"/>
      <c r="AF15" s="637"/>
      <c r="AG15" s="605"/>
      <c r="AH15" s="604">
        <f>SUMIF($B:$B,AH11,$AR:$AR)</f>
        <v>0</v>
      </c>
      <c r="AI15" s="637"/>
      <c r="AJ15" s="637"/>
      <c r="AK15" s="637"/>
      <c r="AL15" s="637"/>
      <c r="AM15" s="605"/>
      <c r="AN15" s="604">
        <f>SUMIF($B:$B,AN11,$AR:$AR)</f>
        <v>0</v>
      </c>
      <c r="AO15" s="605"/>
      <c r="AP15" s="604">
        <f>SUMIF($B:$B,AP11,$AR:$AR)</f>
        <v>0</v>
      </c>
      <c r="AQ15" s="605"/>
      <c r="AR15" s="604">
        <f>SUMIF($B:$B,AR11,$AR:$AR)</f>
        <v>0</v>
      </c>
      <c r="AS15" s="605"/>
      <c r="AT15" s="227"/>
    </row>
    <row r="16" spans="1:48" s="211" customFormat="1" ht="7.5" customHeight="1">
      <c r="A16" s="229"/>
      <c r="B16" s="606" t="s">
        <v>354</v>
      </c>
      <c r="C16" s="606"/>
      <c r="D16" s="606"/>
      <c r="E16" s="606"/>
      <c r="F16" s="606"/>
      <c r="G16" s="606"/>
      <c r="H16" s="606"/>
      <c r="I16" s="482"/>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27"/>
    </row>
    <row r="17" spans="1:51" ht="17.25" customHeight="1">
      <c r="A17" s="208"/>
      <c r="B17" s="607"/>
      <c r="C17" s="607"/>
      <c r="D17" s="607"/>
      <c r="E17" s="607"/>
      <c r="F17" s="607"/>
      <c r="G17" s="607"/>
      <c r="H17" s="607"/>
      <c r="I17" s="232" t="str">
        <f t="shared" ref="I17:AM17" si="0">IFERROR(IF(SUMIF($H:$H,"夜間　　",I:I)&gt;0,"🌙"&amp;COUNTIFS($H:$H,"夜間　　",I:I,"&gt;0"),""),"")</f>
        <v/>
      </c>
      <c r="J17" s="232" t="str">
        <f t="shared" si="0"/>
        <v/>
      </c>
      <c r="K17" s="232" t="str">
        <f t="shared" si="0"/>
        <v/>
      </c>
      <c r="L17" s="232" t="str">
        <f t="shared" si="0"/>
        <v/>
      </c>
      <c r="M17" s="232" t="str">
        <f t="shared" si="0"/>
        <v/>
      </c>
      <c r="N17" s="232" t="str">
        <f t="shared" si="0"/>
        <v/>
      </c>
      <c r="O17" s="232" t="str">
        <f t="shared" si="0"/>
        <v/>
      </c>
      <c r="P17" s="232" t="str">
        <f t="shared" si="0"/>
        <v/>
      </c>
      <c r="Q17" s="232" t="str">
        <f t="shared" si="0"/>
        <v/>
      </c>
      <c r="R17" s="232" t="str">
        <f t="shared" si="0"/>
        <v/>
      </c>
      <c r="S17" s="232" t="str">
        <f t="shared" si="0"/>
        <v/>
      </c>
      <c r="T17" s="232" t="str">
        <f t="shared" si="0"/>
        <v/>
      </c>
      <c r="U17" s="232" t="str">
        <f t="shared" si="0"/>
        <v/>
      </c>
      <c r="V17" s="232" t="str">
        <f t="shared" si="0"/>
        <v/>
      </c>
      <c r="W17" s="232" t="str">
        <f t="shared" si="0"/>
        <v/>
      </c>
      <c r="X17" s="232" t="str">
        <f t="shared" si="0"/>
        <v/>
      </c>
      <c r="Y17" s="232" t="str">
        <f t="shared" si="0"/>
        <v/>
      </c>
      <c r="Z17" s="232" t="str">
        <f t="shared" si="0"/>
        <v/>
      </c>
      <c r="AA17" s="232" t="str">
        <f t="shared" si="0"/>
        <v/>
      </c>
      <c r="AB17" s="232" t="str">
        <f t="shared" si="0"/>
        <v/>
      </c>
      <c r="AC17" s="232" t="str">
        <f t="shared" si="0"/>
        <v/>
      </c>
      <c r="AD17" s="232" t="str">
        <f t="shared" si="0"/>
        <v/>
      </c>
      <c r="AE17" s="232" t="str">
        <f t="shared" si="0"/>
        <v/>
      </c>
      <c r="AF17" s="232" t="str">
        <f t="shared" si="0"/>
        <v/>
      </c>
      <c r="AG17" s="232" t="str">
        <f t="shared" si="0"/>
        <v/>
      </c>
      <c r="AH17" s="232" t="str">
        <f t="shared" si="0"/>
        <v/>
      </c>
      <c r="AI17" s="232" t="str">
        <f t="shared" si="0"/>
        <v/>
      </c>
      <c r="AJ17" s="232" t="str">
        <f t="shared" si="0"/>
        <v/>
      </c>
      <c r="AK17" s="232" t="str">
        <f t="shared" si="0"/>
        <v/>
      </c>
      <c r="AL17" s="232" t="str">
        <f t="shared" si="0"/>
        <v/>
      </c>
      <c r="AM17" s="232" t="str">
        <f t="shared" si="0"/>
        <v/>
      </c>
      <c r="AN17" s="226" t="s">
        <v>355</v>
      </c>
      <c r="AO17" s="233"/>
      <c r="AP17" s="208"/>
      <c r="AQ17" s="202"/>
      <c r="AR17" s="233"/>
      <c r="AS17" s="233"/>
    </row>
    <row r="18" spans="1:51" ht="15" customHeight="1">
      <c r="A18" s="608" t="s">
        <v>585</v>
      </c>
      <c r="B18" s="609" t="s">
        <v>356</v>
      </c>
      <c r="C18" s="610" t="s">
        <v>357</v>
      </c>
      <c r="D18" s="611"/>
      <c r="E18" s="609" t="s">
        <v>358</v>
      </c>
      <c r="F18" s="616" t="s">
        <v>359</v>
      </c>
      <c r="G18" s="617"/>
      <c r="H18" s="618"/>
      <c r="I18" s="625" t="s">
        <v>586</v>
      </c>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7"/>
      <c r="AN18" s="628" t="s">
        <v>360</v>
      </c>
      <c r="AO18" s="629" t="s">
        <v>361</v>
      </c>
      <c r="AP18" s="630" t="s">
        <v>587</v>
      </c>
      <c r="AQ18" s="631"/>
      <c r="AR18" s="629" t="s">
        <v>362</v>
      </c>
      <c r="AS18" s="217"/>
      <c r="AT18" s="223"/>
    </row>
    <row r="19" spans="1:51" ht="15" customHeight="1">
      <c r="A19" s="608"/>
      <c r="B19" s="609"/>
      <c r="C19" s="612"/>
      <c r="D19" s="613"/>
      <c r="E19" s="609"/>
      <c r="F19" s="619"/>
      <c r="G19" s="620"/>
      <c r="H19" s="621"/>
      <c r="I19" s="563" t="s">
        <v>363</v>
      </c>
      <c r="J19" s="564"/>
      <c r="K19" s="564"/>
      <c r="L19" s="564"/>
      <c r="M19" s="564"/>
      <c r="N19" s="564"/>
      <c r="O19" s="565"/>
      <c r="P19" s="609" t="s">
        <v>364</v>
      </c>
      <c r="Q19" s="609"/>
      <c r="R19" s="609"/>
      <c r="S19" s="609"/>
      <c r="T19" s="609"/>
      <c r="U19" s="609"/>
      <c r="V19" s="609"/>
      <c r="W19" s="609" t="s">
        <v>365</v>
      </c>
      <c r="X19" s="609"/>
      <c r="Y19" s="609"/>
      <c r="Z19" s="609"/>
      <c r="AA19" s="609"/>
      <c r="AB19" s="609"/>
      <c r="AC19" s="609"/>
      <c r="AD19" s="609" t="s">
        <v>366</v>
      </c>
      <c r="AE19" s="609"/>
      <c r="AF19" s="609"/>
      <c r="AG19" s="609"/>
      <c r="AH19" s="609"/>
      <c r="AI19" s="609"/>
      <c r="AJ19" s="609"/>
      <c r="AK19" s="609" t="str">
        <f>IF(AN4="暦月","第５週","")</f>
        <v>第５週</v>
      </c>
      <c r="AL19" s="609"/>
      <c r="AM19" s="609"/>
      <c r="AN19" s="628"/>
      <c r="AO19" s="629"/>
      <c r="AP19" s="632"/>
      <c r="AQ19" s="633"/>
      <c r="AR19" s="629"/>
    </row>
    <row r="20" spans="1:51" ht="15" customHeight="1">
      <c r="A20" s="608"/>
      <c r="B20" s="609"/>
      <c r="C20" s="612"/>
      <c r="D20" s="613"/>
      <c r="E20" s="609"/>
      <c r="F20" s="619"/>
      <c r="G20" s="620"/>
      <c r="H20" s="621"/>
      <c r="I20" s="234">
        <f>DATE($P$3,$V$3,1)</f>
        <v>45566</v>
      </c>
      <c r="J20" s="234">
        <f>DATE($P$3,$V$3,2)</f>
        <v>45567</v>
      </c>
      <c r="K20" s="234">
        <f>DATE($P$3,$V$3,3)</f>
        <v>45568</v>
      </c>
      <c r="L20" s="234">
        <f>DATE($P$3,$V$3,4)</f>
        <v>45569</v>
      </c>
      <c r="M20" s="234">
        <f>DATE($P$3,$V$3,5)</f>
        <v>45570</v>
      </c>
      <c r="N20" s="234">
        <f>DATE($P$3,$V$3,6)</f>
        <v>45571</v>
      </c>
      <c r="O20" s="234">
        <f>DATE($P$3,$V$3,7)</f>
        <v>45572</v>
      </c>
      <c r="P20" s="234">
        <f>DATE($P$3,$V$3,8)</f>
        <v>45573</v>
      </c>
      <c r="Q20" s="234">
        <f>DATE($P$3,$V$3,9)</f>
        <v>45574</v>
      </c>
      <c r="R20" s="234">
        <f>DATE($P$3,$V$3,10)</f>
        <v>45575</v>
      </c>
      <c r="S20" s="234">
        <f>DATE($P$3,$V$3,11)</f>
        <v>45576</v>
      </c>
      <c r="T20" s="234">
        <f>DATE($P$3,$V$3,12)</f>
        <v>45577</v>
      </c>
      <c r="U20" s="234">
        <f>DATE($P$3,$V$3,13)</f>
        <v>45578</v>
      </c>
      <c r="V20" s="234">
        <f>DATE($P$3,$V$3,14)</f>
        <v>45579</v>
      </c>
      <c r="W20" s="234">
        <f>DATE($P$3,$V$3,15)</f>
        <v>45580</v>
      </c>
      <c r="X20" s="234">
        <f>DATE($P$3,$V$3,16)</f>
        <v>45581</v>
      </c>
      <c r="Y20" s="234">
        <f>DATE($P$3,$V$3,17)</f>
        <v>45582</v>
      </c>
      <c r="Z20" s="234">
        <f>DATE($P$3,$V$3,18)</f>
        <v>45583</v>
      </c>
      <c r="AA20" s="234">
        <f>DATE($P$3,$V$3,19)</f>
        <v>45584</v>
      </c>
      <c r="AB20" s="234">
        <f>DATE($P$3,$V$3,20)</f>
        <v>45585</v>
      </c>
      <c r="AC20" s="234">
        <f>DATE($P$3,$V$3,21)</f>
        <v>45586</v>
      </c>
      <c r="AD20" s="234">
        <f>DATE($P$3,$V$3,22)</f>
        <v>45587</v>
      </c>
      <c r="AE20" s="234">
        <f>DATE($P$3,$V$3,23)</f>
        <v>45588</v>
      </c>
      <c r="AF20" s="234">
        <f>DATE($P$3,$V$3,24)</f>
        <v>45589</v>
      </c>
      <c r="AG20" s="234">
        <f>DATE($P$3,$V$3,25)</f>
        <v>45590</v>
      </c>
      <c r="AH20" s="234">
        <f>DATE($P$3,$V$3,26)</f>
        <v>45591</v>
      </c>
      <c r="AI20" s="234">
        <f>DATE($P$3,$V$3,27)</f>
        <v>45592</v>
      </c>
      <c r="AJ20" s="234">
        <f>DATE($P$3,$V$3,28)</f>
        <v>45593</v>
      </c>
      <c r="AK20" s="234">
        <f>IF(AN4="暦月",IF(DAY(EOMONTH(I20,0))&lt;29,"",DATE($P$3,$V$3,29)),"")</f>
        <v>45594</v>
      </c>
      <c r="AL20" s="234">
        <f>IF(AN4="暦月",IF(DAY(EOMONTH(I20,0))&lt;30,"",DATE($P$3,$V$3,30)),"")</f>
        <v>45595</v>
      </c>
      <c r="AM20" s="234">
        <f>IF(AN4="暦月",IF(DAY(EOMONTH(I20,0))&lt;31,"",DATE($P$3,$V$3,31)),"")</f>
        <v>45596</v>
      </c>
      <c r="AN20" s="628"/>
      <c r="AO20" s="629"/>
      <c r="AP20" s="632"/>
      <c r="AQ20" s="633"/>
      <c r="AR20" s="629"/>
      <c r="AS20" s="205"/>
    </row>
    <row r="21" spans="1:51" ht="15" customHeight="1">
      <c r="A21" s="608"/>
      <c r="B21" s="609"/>
      <c r="C21" s="614"/>
      <c r="D21" s="615"/>
      <c r="E21" s="609"/>
      <c r="F21" s="622"/>
      <c r="G21" s="623"/>
      <c r="H21" s="624"/>
      <c r="I21" s="235">
        <f>DATE($P$3,$V$3,1)</f>
        <v>45566</v>
      </c>
      <c r="J21" s="235">
        <f>DATE($P$3,$V$3,2)</f>
        <v>45567</v>
      </c>
      <c r="K21" s="235">
        <f>DATE($P$3,$V$3,3)</f>
        <v>45568</v>
      </c>
      <c r="L21" s="235">
        <f>DATE($P$3,$V$3,4)</f>
        <v>45569</v>
      </c>
      <c r="M21" s="235">
        <f>DATE($P$3,$V$3,5)</f>
        <v>45570</v>
      </c>
      <c r="N21" s="235">
        <f>DATE($P$3,$V$3,6)</f>
        <v>45571</v>
      </c>
      <c r="O21" s="235">
        <f>DATE($P$3,$V$3,7)</f>
        <v>45572</v>
      </c>
      <c r="P21" s="235">
        <f>DATE($P$3,$V$3,8)</f>
        <v>45573</v>
      </c>
      <c r="Q21" s="235">
        <f>DATE($P$3,$V$3,9)</f>
        <v>45574</v>
      </c>
      <c r="R21" s="235">
        <f>DATE($P$3,$V$3,10)</f>
        <v>45575</v>
      </c>
      <c r="S21" s="235">
        <f>DATE($P$3,$V$3,11)</f>
        <v>45576</v>
      </c>
      <c r="T21" s="235">
        <f>DATE($P$3,$V$3,12)</f>
        <v>45577</v>
      </c>
      <c r="U21" s="235">
        <f>DATE($P$3,$V$3,13)</f>
        <v>45578</v>
      </c>
      <c r="V21" s="235">
        <f>DATE($P$3,$V$3,14)</f>
        <v>45579</v>
      </c>
      <c r="W21" s="235">
        <f>DATE($P$3,$V$3,15)</f>
        <v>45580</v>
      </c>
      <c r="X21" s="235">
        <f>DATE($P$3,$V$3,16)</f>
        <v>45581</v>
      </c>
      <c r="Y21" s="235">
        <f>DATE($P$3,$V$3,17)</f>
        <v>45582</v>
      </c>
      <c r="Z21" s="235">
        <f>DATE($P$3,$V$3,18)</f>
        <v>45583</v>
      </c>
      <c r="AA21" s="235">
        <f>DATE($P$3,$V$3,19)</f>
        <v>45584</v>
      </c>
      <c r="AB21" s="235">
        <f>DATE($P$3,$V$3,20)</f>
        <v>45585</v>
      </c>
      <c r="AC21" s="235">
        <f>DATE($P$3,$V$3,21)</f>
        <v>45586</v>
      </c>
      <c r="AD21" s="235">
        <f>DATE($P$3,$V$3,22)</f>
        <v>45587</v>
      </c>
      <c r="AE21" s="235">
        <f>DATE($P$3,$V$3,23)</f>
        <v>45588</v>
      </c>
      <c r="AF21" s="235">
        <f>DATE($P$3,$V$3,24)</f>
        <v>45589</v>
      </c>
      <c r="AG21" s="235">
        <f>DATE($P$3,$V$3,25)</f>
        <v>45590</v>
      </c>
      <c r="AH21" s="235">
        <f>DATE($P$3,$V$3,26)</f>
        <v>45591</v>
      </c>
      <c r="AI21" s="235">
        <f>DATE($P$3,$V$3,27)</f>
        <v>45592</v>
      </c>
      <c r="AJ21" s="235">
        <f>DATE($P$3,$V$3,28)</f>
        <v>45593</v>
      </c>
      <c r="AK21" s="235">
        <f>IF(AN4="暦月",IF(DAY(EOMONTH(I21,0))&lt;29,"",DATE($P$3,$V$3,29)),"")</f>
        <v>45594</v>
      </c>
      <c r="AL21" s="235">
        <f>IF(AN4="暦月",IF(DAY(EOMONTH(I21,0))&lt;30,"",DATE($P$3,$V$3,30)),"")</f>
        <v>45595</v>
      </c>
      <c r="AM21" s="235">
        <f>IF(AN4="暦月",IF(DAY(EOMONTH(I21,0))&lt;31,"",DATE($P$3,$V$3,31)),"")</f>
        <v>45596</v>
      </c>
      <c r="AN21" s="628"/>
      <c r="AO21" s="629"/>
      <c r="AP21" s="634"/>
      <c r="AQ21" s="635"/>
      <c r="AR21" s="629"/>
      <c r="AS21" s="205"/>
      <c r="AU21" s="563" t="s">
        <v>353</v>
      </c>
      <c r="AV21" s="565"/>
      <c r="AX21" s="563" t="s">
        <v>367</v>
      </c>
      <c r="AY21" s="565"/>
    </row>
    <row r="22" spans="1:51" ht="12" customHeight="1">
      <c r="A22" s="584">
        <v>1</v>
      </c>
      <c r="B22" s="587"/>
      <c r="C22" s="590"/>
      <c r="D22" s="593" t="s">
        <v>243</v>
      </c>
      <c r="E22" s="596"/>
      <c r="F22" s="566"/>
      <c r="G22" s="567"/>
      <c r="H22" s="236" t="s">
        <v>368</v>
      </c>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572">
        <f>+SUM(I23:AM24)</f>
        <v>0</v>
      </c>
      <c r="AO22" s="575">
        <f>IF($AN$4="４週",AN22/4,AN22/(DAY(EOMONTH($I$20,0))/7))</f>
        <v>0</v>
      </c>
      <c r="AP22" s="578"/>
      <c r="AQ22" s="579"/>
      <c r="AR22" s="575" t="str">
        <f>IF(AN4="４週",AU23,AV23)</f>
        <v/>
      </c>
      <c r="AS22" s="205"/>
      <c r="AU22" s="485" t="s">
        <v>369</v>
      </c>
      <c r="AV22" s="485" t="s">
        <v>370</v>
      </c>
      <c r="AX22" s="485" t="s">
        <v>371</v>
      </c>
      <c r="AY22" s="485" t="s">
        <v>372</v>
      </c>
    </row>
    <row r="23" spans="1:51" ht="12" customHeight="1">
      <c r="A23" s="585"/>
      <c r="B23" s="588"/>
      <c r="C23" s="591"/>
      <c r="D23" s="594"/>
      <c r="E23" s="597"/>
      <c r="F23" s="568"/>
      <c r="G23" s="569"/>
      <c r="H23" s="238" t="s">
        <v>373</v>
      </c>
      <c r="I23" s="239" t="str">
        <f>IFERROR(VLOOKUP(I22,'P1'!$B:$AP,41,FALSE),"")</f>
        <v/>
      </c>
      <c r="J23" s="239" t="str">
        <f>IFERROR(VLOOKUP(J22,'P1'!$B:$AP,41,FALSE),"")</f>
        <v/>
      </c>
      <c r="K23" s="239" t="str">
        <f>IFERROR(VLOOKUP(K22,'P1'!$B:$AP,41,FALSE),"")</f>
        <v/>
      </c>
      <c r="L23" s="239" t="str">
        <f>IFERROR(VLOOKUP(L22,'P1'!$B:$AP,41,FALSE),"")</f>
        <v/>
      </c>
      <c r="M23" s="239" t="str">
        <f>IFERROR(VLOOKUP(M22,'P1'!$B:$AP,41,FALSE),"")</f>
        <v/>
      </c>
      <c r="N23" s="239" t="str">
        <f>IFERROR(VLOOKUP(N22,'P1'!$B:$AP,41,FALSE),"")</f>
        <v/>
      </c>
      <c r="O23" s="239" t="str">
        <f>IFERROR(VLOOKUP(O22,'P1'!$B:$AP,41,FALSE),"")</f>
        <v/>
      </c>
      <c r="P23" s="239" t="str">
        <f>IFERROR(VLOOKUP(P22,'P1'!$B:$AP,41,FALSE),"")</f>
        <v/>
      </c>
      <c r="Q23" s="239" t="str">
        <f>IFERROR(VLOOKUP(Q22,'P1'!$B:$AP,41,FALSE),"")</f>
        <v/>
      </c>
      <c r="R23" s="239" t="str">
        <f>IFERROR(VLOOKUP(R22,'P1'!$B:$AP,41,FALSE),"")</f>
        <v/>
      </c>
      <c r="S23" s="239" t="str">
        <f>IFERROR(VLOOKUP(S22,'P1'!$B:$AP,41,FALSE),"")</f>
        <v/>
      </c>
      <c r="T23" s="239" t="str">
        <f>IFERROR(VLOOKUP(T22,'P1'!$B:$AP,41,FALSE),"")</f>
        <v/>
      </c>
      <c r="U23" s="239" t="str">
        <f>IFERROR(VLOOKUP(U22,'P1'!$B:$AP,41,FALSE),"")</f>
        <v/>
      </c>
      <c r="V23" s="239" t="str">
        <f>IFERROR(VLOOKUP(V22,'P1'!$B:$AP,41,FALSE),"")</f>
        <v/>
      </c>
      <c r="W23" s="239" t="str">
        <f>IFERROR(VLOOKUP(W22,'P1'!$B:$AP,41,FALSE),"")</f>
        <v/>
      </c>
      <c r="X23" s="239" t="str">
        <f>IFERROR(VLOOKUP(X22,'P1'!$B:$AP,41,FALSE),"")</f>
        <v/>
      </c>
      <c r="Y23" s="239" t="str">
        <f>IFERROR(VLOOKUP(Y22,'P1'!$B:$AP,41,FALSE),"")</f>
        <v/>
      </c>
      <c r="Z23" s="239" t="str">
        <f>IFERROR(VLOOKUP(Z22,'P1'!$B:$AP,41,FALSE),"")</f>
        <v/>
      </c>
      <c r="AA23" s="239" t="str">
        <f>IFERROR(VLOOKUP(AA22,'P1'!$B:$AP,41,FALSE),"")</f>
        <v/>
      </c>
      <c r="AB23" s="239" t="str">
        <f>IFERROR(VLOOKUP(AB22,'P1'!$B:$AP,41,FALSE),"")</f>
        <v/>
      </c>
      <c r="AC23" s="239" t="str">
        <f>IFERROR(VLOOKUP(AC22,'P1'!$B:$AP,41,FALSE),"")</f>
        <v/>
      </c>
      <c r="AD23" s="239" t="str">
        <f>IFERROR(VLOOKUP(AD22,'P1'!$B:$AP,41,FALSE),"")</f>
        <v/>
      </c>
      <c r="AE23" s="239" t="str">
        <f>IFERROR(VLOOKUP(AE22,'P1'!$B:$AP,41,FALSE),"")</f>
        <v/>
      </c>
      <c r="AF23" s="239" t="str">
        <f>IFERROR(VLOOKUP(AF22,'P1'!$B:$AP,41,FALSE),"")</f>
        <v/>
      </c>
      <c r="AG23" s="239" t="str">
        <f>IFERROR(VLOOKUP(AG22,'P1'!$B:$AP,41,FALSE),"")</f>
        <v/>
      </c>
      <c r="AH23" s="239" t="str">
        <f>IFERROR(VLOOKUP(AH22,'P1'!$B:$AP,41,FALSE),"")</f>
        <v/>
      </c>
      <c r="AI23" s="239" t="str">
        <f>IFERROR(VLOOKUP(AI22,'P1'!$B:$AP,41,FALSE),"")</f>
        <v/>
      </c>
      <c r="AJ23" s="239" t="str">
        <f>IFERROR(VLOOKUP(AJ22,'P1'!$B:$AP,41,FALSE),"")</f>
        <v/>
      </c>
      <c r="AK23" s="239" t="str">
        <f>IFERROR(VLOOKUP(AK22,'P1'!$B:$AP,41,FALSE),"")</f>
        <v/>
      </c>
      <c r="AL23" s="239" t="str">
        <f>IFERROR(VLOOKUP(AL22,'P1'!$B:$AP,41,FALSE),"")</f>
        <v/>
      </c>
      <c r="AM23" s="239" t="str">
        <f>IFERROR(VLOOKUP(AM22,'P1'!$B:$AP,41,FALSE),"")</f>
        <v/>
      </c>
      <c r="AN23" s="573"/>
      <c r="AO23" s="576"/>
      <c r="AP23" s="580"/>
      <c r="AQ23" s="581"/>
      <c r="AR23" s="576"/>
      <c r="AS23" s="205"/>
      <c r="AU23" s="486" t="str">
        <f>IFERROR(IF($D22="□",ROUNDDOWN($AO22/$AK$7,1),ROUNDDOWN($AO22/$AK$9,1)),"")</f>
        <v/>
      </c>
      <c r="AV23" s="486" t="str">
        <f>IFERROR(IF($D22="□",ROUNDDOWN($AN22/$AO$7,1),ROUNDDOWN($AN22/$AO$9,1)),"")</f>
        <v/>
      </c>
      <c r="AX23" s="486" t="str">
        <f>IFERROR(IF($D22="□",(VLOOKUP(F22,'[8]ますた君 '!$C:$E,3,FALSE)/($AK$7*4)),(VLOOKUP(F22,'[8]ますた君 '!$C:$E,3,FALSE)/($AK$9*4))),"")</f>
        <v/>
      </c>
      <c r="AY23" s="486" t="str">
        <f>IFERROR(IF($D22="□",(VLOOKUP(F22,'[8]ますた君 '!$C:$E,3,FALSE)/$AO$7),(VLOOKUP(F22,'[8]ますた君 '!$C:$E,3,FALSE)/$AO$9)),"")</f>
        <v/>
      </c>
    </row>
    <row r="24" spans="1:51" ht="12" customHeight="1">
      <c r="A24" s="586"/>
      <c r="B24" s="589"/>
      <c r="C24" s="592"/>
      <c r="D24" s="595"/>
      <c r="E24" s="598"/>
      <c r="F24" s="570"/>
      <c r="G24" s="571"/>
      <c r="H24" s="241" t="s">
        <v>374</v>
      </c>
      <c r="I24" s="239" t="str">
        <f>IFERROR(VLOOKUP(I22,'P1'!$B:$AP,31,FALSE),"")</f>
        <v/>
      </c>
      <c r="J24" s="239" t="str">
        <f>IFERROR(VLOOKUP(J22,'P1'!$B:$AP,31,FALSE),"")</f>
        <v/>
      </c>
      <c r="K24" s="239" t="str">
        <f>IFERROR(VLOOKUP(K22,'P1'!$B:$AP,31,FALSE),"")</f>
        <v/>
      </c>
      <c r="L24" s="239" t="str">
        <f>IFERROR(VLOOKUP(L22,'P1'!$B:$AP,31,FALSE),"")</f>
        <v/>
      </c>
      <c r="M24" s="239" t="str">
        <f>IFERROR(VLOOKUP(M22,'P1'!$B:$AP,31,FALSE),"")</f>
        <v/>
      </c>
      <c r="N24" s="239" t="str">
        <f>IFERROR(VLOOKUP(N22,'P1'!$B:$AP,31,FALSE),"")</f>
        <v/>
      </c>
      <c r="O24" s="239" t="str">
        <f>IFERROR(VLOOKUP(O22,'P1'!$B:$AP,31,FALSE),"")</f>
        <v/>
      </c>
      <c r="P24" s="239" t="str">
        <f>IFERROR(VLOOKUP(P22,'P1'!$B:$AP,31,FALSE),"")</f>
        <v/>
      </c>
      <c r="Q24" s="239" t="str">
        <f>IFERROR(VLOOKUP(Q22,'P1'!$B:$AP,31,FALSE),"")</f>
        <v/>
      </c>
      <c r="R24" s="239" t="str">
        <f>IFERROR(VLOOKUP(R22,'P1'!$B:$AP,31,FALSE),"")</f>
        <v/>
      </c>
      <c r="S24" s="239" t="str">
        <f>IFERROR(VLOOKUP(S22,'P1'!$B:$AP,31,FALSE),"")</f>
        <v/>
      </c>
      <c r="T24" s="239" t="str">
        <f>IFERROR(VLOOKUP(T22,'P1'!$B:$AP,31,FALSE),"")</f>
        <v/>
      </c>
      <c r="U24" s="239" t="str">
        <f>IFERROR(VLOOKUP(U22,'P1'!$B:$AP,31,FALSE),"")</f>
        <v/>
      </c>
      <c r="V24" s="239" t="str">
        <f>IFERROR(VLOOKUP(V22,'P1'!$B:$AP,31,FALSE),"")</f>
        <v/>
      </c>
      <c r="W24" s="239" t="str">
        <f>IFERROR(VLOOKUP(W22,'P1'!$B:$AP,31,FALSE),"")</f>
        <v/>
      </c>
      <c r="X24" s="239" t="str">
        <f>IFERROR(VLOOKUP(X22,'P1'!$B:$AP,31,FALSE),"")</f>
        <v/>
      </c>
      <c r="Y24" s="239" t="str">
        <f>IFERROR(VLOOKUP(Y22,'P1'!$B:$AP,31,FALSE),"")</f>
        <v/>
      </c>
      <c r="Z24" s="239" t="str">
        <f>IFERROR(VLOOKUP(Z22,'P1'!$B:$AP,31,FALSE),"")</f>
        <v/>
      </c>
      <c r="AA24" s="239" t="str">
        <f>IFERROR(VLOOKUP(AA22,'P1'!$B:$AP,31,FALSE),"")</f>
        <v/>
      </c>
      <c r="AB24" s="239" t="str">
        <f>IFERROR(VLOOKUP(AB22,'P1'!$B:$AP,31,FALSE),"")</f>
        <v/>
      </c>
      <c r="AC24" s="239" t="str">
        <f>IFERROR(VLOOKUP(AC22,'P1'!$B:$AP,31,FALSE),"")</f>
        <v/>
      </c>
      <c r="AD24" s="239" t="str">
        <f>IFERROR(VLOOKUP(AD22,'P1'!$B:$AP,31,FALSE),"")</f>
        <v/>
      </c>
      <c r="AE24" s="239" t="str">
        <f>IFERROR(VLOOKUP(AE22,'P1'!$B:$AP,31,FALSE),"")</f>
        <v/>
      </c>
      <c r="AF24" s="239" t="str">
        <f>IFERROR(VLOOKUP(AF22,'P1'!$B:$AP,31,FALSE),"")</f>
        <v/>
      </c>
      <c r="AG24" s="239" t="str">
        <f>IFERROR(VLOOKUP(AG22,'P1'!$B:$AP,31,FALSE),"")</f>
        <v/>
      </c>
      <c r="AH24" s="239" t="str">
        <f>IFERROR(VLOOKUP(AH22,'P1'!$B:$AP,31,FALSE),"")</f>
        <v/>
      </c>
      <c r="AI24" s="239" t="str">
        <f>IFERROR(VLOOKUP(AI22,'P1'!$B:$AP,31,FALSE),"")</f>
        <v/>
      </c>
      <c r="AJ24" s="239" t="str">
        <f>IFERROR(VLOOKUP(AJ22,'P1'!$B:$AP,31,FALSE),"")</f>
        <v/>
      </c>
      <c r="AK24" s="239" t="str">
        <f>IFERROR(VLOOKUP(AK22,'P1'!$B:$AP,31,FALSE),"")</f>
        <v/>
      </c>
      <c r="AL24" s="239" t="str">
        <f>IFERROR(VLOOKUP(AL22,'P1'!$B:$AP,31,FALSE),"")</f>
        <v/>
      </c>
      <c r="AM24" s="239" t="str">
        <f>IFERROR(VLOOKUP(AM22,'P1'!$B:$AP,31,FALSE),"")</f>
        <v/>
      </c>
      <c r="AN24" s="574"/>
      <c r="AO24" s="577"/>
      <c r="AP24" s="582"/>
      <c r="AQ24" s="583"/>
      <c r="AR24" s="577"/>
      <c r="AU24" s="487"/>
      <c r="AV24" s="487"/>
      <c r="AX24" s="487"/>
      <c r="AY24" s="487"/>
    </row>
    <row r="25" spans="1:51" ht="12" customHeight="1">
      <c r="A25" s="584">
        <v>2</v>
      </c>
      <c r="B25" s="587"/>
      <c r="C25" s="590"/>
      <c r="D25" s="593" t="s">
        <v>243</v>
      </c>
      <c r="E25" s="596"/>
      <c r="F25" s="566"/>
      <c r="G25" s="567"/>
      <c r="H25" s="236" t="s">
        <v>368</v>
      </c>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572">
        <f>+SUM(I26:AM27)</f>
        <v>0</v>
      </c>
      <c r="AO25" s="575">
        <f>IF($AN$4="４週",AN25/4,AN25/(DAY(EOMONTH($I$20,0))/7))</f>
        <v>0</v>
      </c>
      <c r="AP25" s="578"/>
      <c r="AQ25" s="579"/>
      <c r="AR25" s="575" t="str">
        <f>IF(AN7="４週",AU26,AV26)</f>
        <v/>
      </c>
      <c r="AU25" s="485" t="s">
        <v>369</v>
      </c>
      <c r="AV25" s="485" t="s">
        <v>370</v>
      </c>
      <c r="AX25" s="485" t="s">
        <v>371</v>
      </c>
      <c r="AY25" s="485" t="s">
        <v>372</v>
      </c>
    </row>
    <row r="26" spans="1:51" ht="12" customHeight="1">
      <c r="A26" s="585"/>
      <c r="B26" s="588"/>
      <c r="C26" s="591"/>
      <c r="D26" s="594"/>
      <c r="E26" s="597"/>
      <c r="F26" s="568"/>
      <c r="G26" s="569"/>
      <c r="H26" s="238" t="s">
        <v>373</v>
      </c>
      <c r="I26" s="239" t="str">
        <f>IFERROR(VLOOKUP(I25,'P1'!$B:$AP,41,FALSE),"")</f>
        <v/>
      </c>
      <c r="J26" s="239" t="str">
        <f>IFERROR(VLOOKUP(J25,'P1'!$B:$AP,41,FALSE),"")</f>
        <v/>
      </c>
      <c r="K26" s="239" t="str">
        <f>IFERROR(VLOOKUP(K25,'P1'!$B:$AP,41,FALSE),"")</f>
        <v/>
      </c>
      <c r="L26" s="239" t="str">
        <f>IFERROR(VLOOKUP(L25,'P1'!$B:$AP,41,FALSE),"")</f>
        <v/>
      </c>
      <c r="M26" s="239" t="str">
        <f>IFERROR(VLOOKUP(M25,'P1'!$B:$AP,41,FALSE),"")</f>
        <v/>
      </c>
      <c r="N26" s="239" t="str">
        <f>IFERROR(VLOOKUP(N25,'P1'!$B:$AP,41,FALSE),"")</f>
        <v/>
      </c>
      <c r="O26" s="239" t="str">
        <f>IFERROR(VLOOKUP(O25,'P1'!$B:$AP,41,FALSE),"")</f>
        <v/>
      </c>
      <c r="P26" s="239" t="str">
        <f>IFERROR(VLOOKUP(P25,'P1'!$B:$AP,41,FALSE),"")</f>
        <v/>
      </c>
      <c r="Q26" s="239" t="str">
        <f>IFERROR(VLOOKUP(Q25,'P1'!$B:$AP,41,FALSE),"")</f>
        <v/>
      </c>
      <c r="R26" s="239" t="str">
        <f>IFERROR(VLOOKUP(R25,'P1'!$B:$AP,41,FALSE),"")</f>
        <v/>
      </c>
      <c r="S26" s="239" t="str">
        <f>IFERROR(VLOOKUP(S25,'P1'!$B:$AP,41,FALSE),"")</f>
        <v/>
      </c>
      <c r="T26" s="239" t="str">
        <f>IFERROR(VLOOKUP(T25,'P1'!$B:$AP,41,FALSE),"")</f>
        <v/>
      </c>
      <c r="U26" s="239" t="str">
        <f>IFERROR(VLOOKUP(U25,'P1'!$B:$AP,41,FALSE),"")</f>
        <v/>
      </c>
      <c r="V26" s="239" t="str">
        <f>IFERROR(VLOOKUP(V25,'P1'!$B:$AP,41,FALSE),"")</f>
        <v/>
      </c>
      <c r="W26" s="239" t="str">
        <f>IFERROR(VLOOKUP(W25,'P1'!$B:$AP,41,FALSE),"")</f>
        <v/>
      </c>
      <c r="X26" s="239" t="str">
        <f>IFERROR(VLOOKUP(X25,'P1'!$B:$AP,41,FALSE),"")</f>
        <v/>
      </c>
      <c r="Y26" s="239" t="str">
        <f>IFERROR(VLOOKUP(Y25,'P1'!$B:$AP,41,FALSE),"")</f>
        <v/>
      </c>
      <c r="Z26" s="239" t="str">
        <f>IFERROR(VLOOKUP(Z25,'P1'!$B:$AP,41,FALSE),"")</f>
        <v/>
      </c>
      <c r="AA26" s="239" t="str">
        <f>IFERROR(VLOOKUP(AA25,'P1'!$B:$AP,41,FALSE),"")</f>
        <v/>
      </c>
      <c r="AB26" s="239" t="str">
        <f>IFERROR(VLOOKUP(AB25,'P1'!$B:$AP,41,FALSE),"")</f>
        <v/>
      </c>
      <c r="AC26" s="239" t="str">
        <f>IFERROR(VLOOKUP(AC25,'P1'!$B:$AP,41,FALSE),"")</f>
        <v/>
      </c>
      <c r="AD26" s="239" t="str">
        <f>IFERROR(VLOOKUP(AD25,'P1'!$B:$AP,41,FALSE),"")</f>
        <v/>
      </c>
      <c r="AE26" s="239" t="str">
        <f>IFERROR(VLOOKUP(AE25,'P1'!$B:$AP,41,FALSE),"")</f>
        <v/>
      </c>
      <c r="AF26" s="239" t="str">
        <f>IFERROR(VLOOKUP(AF25,'P1'!$B:$AP,41,FALSE),"")</f>
        <v/>
      </c>
      <c r="AG26" s="239" t="str">
        <f>IFERROR(VLOOKUP(AG25,'P1'!$B:$AP,41,FALSE),"")</f>
        <v/>
      </c>
      <c r="AH26" s="239" t="str">
        <f>IFERROR(VLOOKUP(AH25,'P1'!$B:$AP,41,FALSE),"")</f>
        <v/>
      </c>
      <c r="AI26" s="239" t="str">
        <f>IFERROR(VLOOKUP(AI25,'P1'!$B:$AP,41,FALSE),"")</f>
        <v/>
      </c>
      <c r="AJ26" s="239" t="str">
        <f>IFERROR(VLOOKUP(AJ25,'P1'!$B:$AP,41,FALSE),"")</f>
        <v/>
      </c>
      <c r="AK26" s="239" t="str">
        <f>IFERROR(VLOOKUP(AK25,'P1'!$B:$AP,41,FALSE),"")</f>
        <v/>
      </c>
      <c r="AL26" s="239" t="str">
        <f>IFERROR(VLOOKUP(AL25,'P1'!$B:$AP,41,FALSE),"")</f>
        <v/>
      </c>
      <c r="AM26" s="239" t="str">
        <f>IFERROR(VLOOKUP(AM25,'P1'!$B:$AP,41,FALSE),"")</f>
        <v/>
      </c>
      <c r="AN26" s="573"/>
      <c r="AO26" s="576"/>
      <c r="AP26" s="580"/>
      <c r="AQ26" s="581"/>
      <c r="AR26" s="576"/>
      <c r="AS26" s="205"/>
      <c r="AU26" s="486" t="str">
        <f>IFERROR(IF($D25="□",ROUNDDOWN($AO25/$AK$7,1),ROUNDDOWN($AO25/$AK$9,1)),"")</f>
        <v/>
      </c>
      <c r="AV26" s="486" t="str">
        <f>IFERROR(IF($D25="□",ROUNDDOWN($AN25/$AO$7,1),ROUNDDOWN($AN25/$AO$9,1)),"")</f>
        <v/>
      </c>
      <c r="AX26" s="486" t="str">
        <f>IFERROR(IF($D25="□",(VLOOKUP(F25,'[8]ますた君 '!$C:$E,3,FALSE)/($AK$7*4)),(VLOOKUP(F25,'[8]ますた君 '!$C:$E,3,FALSE)/($AK$9*4))),"")</f>
        <v/>
      </c>
      <c r="AY26" s="486" t="str">
        <f>IFERROR(IF($D25="□",(VLOOKUP(F25,'[8]ますた君 '!$C:$E,3,FALSE)/$AO$7),(VLOOKUP(F25,'[8]ますた君 '!$C:$E,3,FALSE)/$AO$9)),"")</f>
        <v/>
      </c>
    </row>
    <row r="27" spans="1:51" ht="12" customHeight="1">
      <c r="A27" s="586"/>
      <c r="B27" s="589"/>
      <c r="C27" s="592"/>
      <c r="D27" s="595"/>
      <c r="E27" s="598"/>
      <c r="F27" s="570"/>
      <c r="G27" s="571"/>
      <c r="H27" s="241" t="s">
        <v>374</v>
      </c>
      <c r="I27" s="239" t="str">
        <f>IFERROR(VLOOKUP(I25,'P1'!$B:$AP,31,FALSE),"")</f>
        <v/>
      </c>
      <c r="J27" s="239" t="str">
        <f>IFERROR(VLOOKUP(J25,'P1'!$B:$AP,31,FALSE),"")</f>
        <v/>
      </c>
      <c r="K27" s="239" t="str">
        <f>IFERROR(VLOOKUP(K25,'P1'!$B:$AP,31,FALSE),"")</f>
        <v/>
      </c>
      <c r="L27" s="239" t="str">
        <f>IFERROR(VLOOKUP(L25,'P1'!$B:$AP,31,FALSE),"")</f>
        <v/>
      </c>
      <c r="M27" s="239" t="str">
        <f>IFERROR(VLOOKUP(M25,'P1'!$B:$AP,31,FALSE),"")</f>
        <v/>
      </c>
      <c r="N27" s="239" t="str">
        <f>IFERROR(VLOOKUP(N25,'P1'!$B:$AP,31,FALSE),"")</f>
        <v/>
      </c>
      <c r="O27" s="239" t="str">
        <f>IFERROR(VLOOKUP(O25,'P1'!$B:$AP,31,FALSE),"")</f>
        <v/>
      </c>
      <c r="P27" s="239" t="str">
        <f>IFERROR(VLOOKUP(P25,'P1'!$B:$AP,31,FALSE),"")</f>
        <v/>
      </c>
      <c r="Q27" s="239" t="str">
        <f>IFERROR(VLOOKUP(Q25,'P1'!$B:$AP,31,FALSE),"")</f>
        <v/>
      </c>
      <c r="R27" s="239" t="str">
        <f>IFERROR(VLOOKUP(R25,'P1'!$B:$AP,31,FALSE),"")</f>
        <v/>
      </c>
      <c r="S27" s="239" t="str">
        <f>IFERROR(VLOOKUP(S25,'P1'!$B:$AP,31,FALSE),"")</f>
        <v/>
      </c>
      <c r="T27" s="239" t="str">
        <f>IFERROR(VLOOKUP(T25,'P1'!$B:$AP,31,FALSE),"")</f>
        <v/>
      </c>
      <c r="U27" s="239" t="str">
        <f>IFERROR(VLOOKUP(U25,'P1'!$B:$AP,31,FALSE),"")</f>
        <v/>
      </c>
      <c r="V27" s="239" t="str">
        <f>IFERROR(VLOOKUP(V25,'P1'!$B:$AP,31,FALSE),"")</f>
        <v/>
      </c>
      <c r="W27" s="239" t="str">
        <f>IFERROR(VLOOKUP(W25,'P1'!$B:$AP,31,FALSE),"")</f>
        <v/>
      </c>
      <c r="X27" s="239" t="str">
        <f>IFERROR(VLOOKUP(X25,'P1'!$B:$AP,31,FALSE),"")</f>
        <v/>
      </c>
      <c r="Y27" s="239" t="str">
        <f>IFERROR(VLOOKUP(Y25,'P1'!$B:$AP,31,FALSE),"")</f>
        <v/>
      </c>
      <c r="Z27" s="239" t="str">
        <f>IFERROR(VLOOKUP(Z25,'P1'!$B:$AP,31,FALSE),"")</f>
        <v/>
      </c>
      <c r="AA27" s="239" t="str">
        <f>IFERROR(VLOOKUP(AA25,'P1'!$B:$AP,31,FALSE),"")</f>
        <v/>
      </c>
      <c r="AB27" s="239" t="str">
        <f>IFERROR(VLOOKUP(AB25,'P1'!$B:$AP,31,FALSE),"")</f>
        <v/>
      </c>
      <c r="AC27" s="239" t="str">
        <f>IFERROR(VLOOKUP(AC25,'P1'!$B:$AP,31,FALSE),"")</f>
        <v/>
      </c>
      <c r="AD27" s="239" t="str">
        <f>IFERROR(VLOOKUP(AD25,'P1'!$B:$AP,31,FALSE),"")</f>
        <v/>
      </c>
      <c r="AE27" s="239" t="str">
        <f>IFERROR(VLOOKUP(AE25,'P1'!$B:$AP,31,FALSE),"")</f>
        <v/>
      </c>
      <c r="AF27" s="239" t="str">
        <f>IFERROR(VLOOKUP(AF25,'P1'!$B:$AP,31,FALSE),"")</f>
        <v/>
      </c>
      <c r="AG27" s="239" t="str">
        <f>IFERROR(VLOOKUP(AG25,'P1'!$B:$AP,31,FALSE),"")</f>
        <v/>
      </c>
      <c r="AH27" s="239" t="str">
        <f>IFERROR(VLOOKUP(AH25,'P1'!$B:$AP,31,FALSE),"")</f>
        <v/>
      </c>
      <c r="AI27" s="239" t="str">
        <f>IFERROR(VLOOKUP(AI25,'P1'!$B:$AP,31,FALSE),"")</f>
        <v/>
      </c>
      <c r="AJ27" s="239" t="str">
        <f>IFERROR(VLOOKUP(AJ25,'P1'!$B:$AP,31,FALSE),"")</f>
        <v/>
      </c>
      <c r="AK27" s="239" t="str">
        <f>IFERROR(VLOOKUP(AK25,'P1'!$B:$AP,31,FALSE),"")</f>
        <v/>
      </c>
      <c r="AL27" s="239" t="str">
        <f>IFERROR(VLOOKUP(AL25,'P1'!$B:$AP,31,FALSE),"")</f>
        <v/>
      </c>
      <c r="AM27" s="239" t="str">
        <f>IFERROR(VLOOKUP(AM25,'P1'!$B:$AP,31,FALSE),"")</f>
        <v/>
      </c>
      <c r="AN27" s="574"/>
      <c r="AO27" s="577"/>
      <c r="AP27" s="582"/>
      <c r="AQ27" s="583"/>
      <c r="AR27" s="577"/>
      <c r="AS27" s="205"/>
      <c r="AU27" s="487"/>
      <c r="AV27" s="487"/>
      <c r="AX27" s="487"/>
      <c r="AY27" s="487"/>
    </row>
    <row r="28" spans="1:51" ht="12" customHeight="1">
      <c r="A28" s="584">
        <v>3</v>
      </c>
      <c r="B28" s="587"/>
      <c r="C28" s="590"/>
      <c r="D28" s="593" t="s">
        <v>243</v>
      </c>
      <c r="E28" s="596"/>
      <c r="F28" s="566"/>
      <c r="G28" s="567"/>
      <c r="H28" s="236" t="s">
        <v>368</v>
      </c>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572">
        <f>+SUM(I29:AM30)</f>
        <v>0</v>
      </c>
      <c r="AO28" s="575">
        <f>IF($AN$4="４週",AN28/4,AN28/(DAY(EOMONTH($I$20,0))/7))</f>
        <v>0</v>
      </c>
      <c r="AP28" s="578"/>
      <c r="AQ28" s="579"/>
      <c r="AR28" s="575" t="str">
        <f>IF(AN17="４週",AU29,AV29)</f>
        <v/>
      </c>
      <c r="AS28" s="205"/>
      <c r="AU28" s="485" t="s">
        <v>369</v>
      </c>
      <c r="AV28" s="485" t="s">
        <v>370</v>
      </c>
      <c r="AX28" s="485" t="s">
        <v>371</v>
      </c>
      <c r="AY28" s="485" t="s">
        <v>372</v>
      </c>
    </row>
    <row r="29" spans="1:51" ht="12" customHeight="1">
      <c r="A29" s="585"/>
      <c r="B29" s="588"/>
      <c r="C29" s="591"/>
      <c r="D29" s="594"/>
      <c r="E29" s="597"/>
      <c r="F29" s="568"/>
      <c r="G29" s="569"/>
      <c r="H29" s="238" t="s">
        <v>373</v>
      </c>
      <c r="I29" s="239" t="str">
        <f>IFERROR(VLOOKUP(I28,'P1'!$B:$AP,41,FALSE),"")</f>
        <v/>
      </c>
      <c r="J29" s="239" t="str">
        <f>IFERROR(VLOOKUP(J28,'P1'!$B:$AP,41,FALSE),"")</f>
        <v/>
      </c>
      <c r="K29" s="239" t="str">
        <f>IFERROR(VLOOKUP(K28,'P1'!$B:$AP,41,FALSE),"")</f>
        <v/>
      </c>
      <c r="L29" s="239" t="str">
        <f>IFERROR(VLOOKUP(L28,'P1'!$B:$AP,41,FALSE),"")</f>
        <v/>
      </c>
      <c r="M29" s="239" t="str">
        <f>IFERROR(VLOOKUP(M28,'P1'!$B:$AP,41,FALSE),"")</f>
        <v/>
      </c>
      <c r="N29" s="239" t="str">
        <f>IFERROR(VLOOKUP(N28,'P1'!$B:$AP,41,FALSE),"")</f>
        <v/>
      </c>
      <c r="O29" s="239" t="str">
        <f>IFERROR(VLOOKUP(O28,'P1'!$B:$AP,41,FALSE),"")</f>
        <v/>
      </c>
      <c r="P29" s="239" t="str">
        <f>IFERROR(VLOOKUP(P28,'P1'!$B:$AP,41,FALSE),"")</f>
        <v/>
      </c>
      <c r="Q29" s="239" t="str">
        <f>IFERROR(VLOOKUP(Q28,'P1'!$B:$AP,41,FALSE),"")</f>
        <v/>
      </c>
      <c r="R29" s="239" t="str">
        <f>IFERROR(VLOOKUP(R28,'P1'!$B:$AP,41,FALSE),"")</f>
        <v/>
      </c>
      <c r="S29" s="239" t="str">
        <f>IFERROR(VLOOKUP(S28,'P1'!$B:$AP,41,FALSE),"")</f>
        <v/>
      </c>
      <c r="T29" s="239" t="str">
        <f>IFERROR(VLOOKUP(T28,'P1'!$B:$AP,41,FALSE),"")</f>
        <v/>
      </c>
      <c r="U29" s="239" t="str">
        <f>IFERROR(VLOOKUP(U28,'P1'!$B:$AP,41,FALSE),"")</f>
        <v/>
      </c>
      <c r="V29" s="239" t="str">
        <f>IFERROR(VLOOKUP(V28,'P1'!$B:$AP,41,FALSE),"")</f>
        <v/>
      </c>
      <c r="W29" s="239" t="str">
        <f>IFERROR(VLOOKUP(W28,'P1'!$B:$AP,41,FALSE),"")</f>
        <v/>
      </c>
      <c r="X29" s="239" t="str">
        <f>IFERROR(VLOOKUP(X28,'P1'!$B:$AP,41,FALSE),"")</f>
        <v/>
      </c>
      <c r="Y29" s="239" t="str">
        <f>IFERROR(VLOOKUP(Y28,'P1'!$B:$AP,41,FALSE),"")</f>
        <v/>
      </c>
      <c r="Z29" s="239" t="str">
        <f>IFERROR(VLOOKUP(Z28,'P1'!$B:$AP,41,FALSE),"")</f>
        <v/>
      </c>
      <c r="AA29" s="239" t="str">
        <f>IFERROR(VLOOKUP(AA28,'P1'!$B:$AP,41,FALSE),"")</f>
        <v/>
      </c>
      <c r="AB29" s="239" t="str">
        <f>IFERROR(VLOOKUP(AB28,'P1'!$B:$AP,41,FALSE),"")</f>
        <v/>
      </c>
      <c r="AC29" s="239" t="str">
        <f>IFERROR(VLOOKUP(AC28,'P1'!$B:$AP,41,FALSE),"")</f>
        <v/>
      </c>
      <c r="AD29" s="239" t="str">
        <f>IFERROR(VLOOKUP(AD28,'P1'!$B:$AP,41,FALSE),"")</f>
        <v/>
      </c>
      <c r="AE29" s="239" t="str">
        <f>IFERROR(VLOOKUP(AE28,'P1'!$B:$AP,41,FALSE),"")</f>
        <v/>
      </c>
      <c r="AF29" s="239" t="str">
        <f>IFERROR(VLOOKUP(AF28,'P1'!$B:$AP,41,FALSE),"")</f>
        <v/>
      </c>
      <c r="AG29" s="239" t="str">
        <f>IFERROR(VLOOKUP(AG28,'P1'!$B:$AP,41,FALSE),"")</f>
        <v/>
      </c>
      <c r="AH29" s="239" t="str">
        <f>IFERROR(VLOOKUP(AH28,'P1'!$B:$AP,41,FALSE),"")</f>
        <v/>
      </c>
      <c r="AI29" s="239" t="str">
        <f>IFERROR(VLOOKUP(AI28,'P1'!$B:$AP,41,FALSE),"")</f>
        <v/>
      </c>
      <c r="AJ29" s="239" t="str">
        <f>IFERROR(VLOOKUP(AJ28,'P1'!$B:$AP,41,FALSE),"")</f>
        <v/>
      </c>
      <c r="AK29" s="239" t="str">
        <f>IFERROR(VLOOKUP(AK28,'P1'!$B:$AP,41,FALSE),"")</f>
        <v/>
      </c>
      <c r="AL29" s="239" t="str">
        <f>IFERROR(VLOOKUP(AL28,'P1'!$B:$AP,41,FALSE),"")</f>
        <v/>
      </c>
      <c r="AM29" s="239" t="str">
        <f>IFERROR(VLOOKUP(AM28,'P1'!$B:$AP,41,FALSE),"")</f>
        <v/>
      </c>
      <c r="AN29" s="573"/>
      <c r="AO29" s="576"/>
      <c r="AP29" s="580"/>
      <c r="AQ29" s="581"/>
      <c r="AR29" s="576"/>
      <c r="AS29" s="205"/>
      <c r="AU29" s="486" t="str">
        <f>IFERROR(IF($D28="□",ROUNDDOWN($AO28/$AK$7,1),ROUNDDOWN($AO28/$AK$9,1)),"")</f>
        <v/>
      </c>
      <c r="AV29" s="486" t="str">
        <f>IFERROR(IF($D28="□",ROUNDDOWN($AN28/$AO$7,1),ROUNDDOWN($AN28/$AO$9,1)),"")</f>
        <v/>
      </c>
      <c r="AX29" s="486" t="str">
        <f>IFERROR(IF($D28="□",(VLOOKUP(F28,'[8]ますた君 '!$C:$E,3,FALSE)/($AK$7*4)),(VLOOKUP(F28,'[8]ますた君 '!$C:$E,3,FALSE)/($AK$9*4))),"")</f>
        <v/>
      </c>
      <c r="AY29" s="486" t="str">
        <f>IFERROR(IF($D28="□",(VLOOKUP(F28,'[8]ますた君 '!$C:$E,3,FALSE)/$AO$7),(VLOOKUP(F28,'[8]ますた君 '!$C:$E,3,FALSE)/$AO$9)),"")</f>
        <v/>
      </c>
    </row>
    <row r="30" spans="1:51" ht="12" customHeight="1">
      <c r="A30" s="586"/>
      <c r="B30" s="589"/>
      <c r="C30" s="592"/>
      <c r="D30" s="595"/>
      <c r="E30" s="598"/>
      <c r="F30" s="570"/>
      <c r="G30" s="571"/>
      <c r="H30" s="241" t="s">
        <v>374</v>
      </c>
      <c r="I30" s="239" t="str">
        <f>IFERROR(VLOOKUP(I28,'P1'!$B:$AP,31,FALSE),"")</f>
        <v/>
      </c>
      <c r="J30" s="239" t="str">
        <f>IFERROR(VLOOKUP(J28,'P1'!$B:$AP,31,FALSE),"")</f>
        <v/>
      </c>
      <c r="K30" s="239" t="str">
        <f>IFERROR(VLOOKUP(K28,'P1'!$B:$AP,31,FALSE),"")</f>
        <v/>
      </c>
      <c r="L30" s="239" t="str">
        <f>IFERROR(VLOOKUP(L28,'P1'!$B:$AP,31,FALSE),"")</f>
        <v/>
      </c>
      <c r="M30" s="239" t="str">
        <f>IFERROR(VLOOKUP(M28,'P1'!$B:$AP,31,FALSE),"")</f>
        <v/>
      </c>
      <c r="N30" s="239" t="str">
        <f>IFERROR(VLOOKUP(N28,'P1'!$B:$AP,31,FALSE),"")</f>
        <v/>
      </c>
      <c r="O30" s="239" t="str">
        <f>IFERROR(VLOOKUP(O28,'P1'!$B:$AP,31,FALSE),"")</f>
        <v/>
      </c>
      <c r="P30" s="239" t="str">
        <f>IFERROR(VLOOKUP(P28,'P1'!$B:$AP,31,FALSE),"")</f>
        <v/>
      </c>
      <c r="Q30" s="239" t="str">
        <f>IFERROR(VLOOKUP(Q28,'P1'!$B:$AP,31,FALSE),"")</f>
        <v/>
      </c>
      <c r="R30" s="239" t="str">
        <f>IFERROR(VLOOKUP(R28,'P1'!$B:$AP,31,FALSE),"")</f>
        <v/>
      </c>
      <c r="S30" s="239" t="str">
        <f>IFERROR(VLOOKUP(S28,'P1'!$B:$AP,31,FALSE),"")</f>
        <v/>
      </c>
      <c r="T30" s="239" t="str">
        <f>IFERROR(VLOOKUP(T28,'P1'!$B:$AP,31,FALSE),"")</f>
        <v/>
      </c>
      <c r="U30" s="239" t="str">
        <f>IFERROR(VLOOKUP(U28,'P1'!$B:$AP,31,FALSE),"")</f>
        <v/>
      </c>
      <c r="V30" s="239" t="str">
        <f>IFERROR(VLOOKUP(V28,'P1'!$B:$AP,31,FALSE),"")</f>
        <v/>
      </c>
      <c r="W30" s="239" t="str">
        <f>IFERROR(VLOOKUP(W28,'P1'!$B:$AP,31,FALSE),"")</f>
        <v/>
      </c>
      <c r="X30" s="239" t="str">
        <f>IFERROR(VLOOKUP(X28,'P1'!$B:$AP,31,FALSE),"")</f>
        <v/>
      </c>
      <c r="Y30" s="239" t="str">
        <f>IFERROR(VLOOKUP(Y28,'P1'!$B:$AP,31,FALSE),"")</f>
        <v/>
      </c>
      <c r="Z30" s="239" t="str">
        <f>IFERROR(VLOOKUP(Z28,'P1'!$B:$AP,31,FALSE),"")</f>
        <v/>
      </c>
      <c r="AA30" s="239" t="str">
        <f>IFERROR(VLOOKUP(AA28,'P1'!$B:$AP,31,FALSE),"")</f>
        <v/>
      </c>
      <c r="AB30" s="239" t="str">
        <f>IFERROR(VLOOKUP(AB28,'P1'!$B:$AP,31,FALSE),"")</f>
        <v/>
      </c>
      <c r="AC30" s="239" t="str">
        <f>IFERROR(VLOOKUP(AC28,'P1'!$B:$AP,31,FALSE),"")</f>
        <v/>
      </c>
      <c r="AD30" s="239" t="str">
        <f>IFERROR(VLOOKUP(AD28,'P1'!$B:$AP,31,FALSE),"")</f>
        <v/>
      </c>
      <c r="AE30" s="239" t="str">
        <f>IFERROR(VLOOKUP(AE28,'P1'!$B:$AP,31,FALSE),"")</f>
        <v/>
      </c>
      <c r="AF30" s="239" t="str">
        <f>IFERROR(VLOOKUP(AF28,'P1'!$B:$AP,31,FALSE),"")</f>
        <v/>
      </c>
      <c r="AG30" s="239" t="str">
        <f>IFERROR(VLOOKUP(AG28,'P1'!$B:$AP,31,FALSE),"")</f>
        <v/>
      </c>
      <c r="AH30" s="239" t="str">
        <f>IFERROR(VLOOKUP(AH28,'P1'!$B:$AP,31,FALSE),"")</f>
        <v/>
      </c>
      <c r="AI30" s="239" t="str">
        <f>IFERROR(VLOOKUP(AI28,'P1'!$B:$AP,31,FALSE),"")</f>
        <v/>
      </c>
      <c r="AJ30" s="239" t="str">
        <f>IFERROR(VLOOKUP(AJ28,'P1'!$B:$AP,31,FALSE),"")</f>
        <v/>
      </c>
      <c r="AK30" s="239" t="str">
        <f>IFERROR(VLOOKUP(AK28,'P1'!$B:$AP,31,FALSE),"")</f>
        <v/>
      </c>
      <c r="AL30" s="239" t="str">
        <f>IFERROR(VLOOKUP(AL28,'P1'!$B:$AP,31,FALSE),"")</f>
        <v/>
      </c>
      <c r="AM30" s="239" t="str">
        <f>IFERROR(VLOOKUP(AM28,'P1'!$B:$AP,31,FALSE),"")</f>
        <v/>
      </c>
      <c r="AN30" s="574"/>
      <c r="AO30" s="577"/>
      <c r="AP30" s="582"/>
      <c r="AQ30" s="583"/>
      <c r="AR30" s="577"/>
      <c r="AS30" s="205"/>
      <c r="AU30" s="487"/>
      <c r="AV30" s="487"/>
      <c r="AX30" s="487"/>
      <c r="AY30" s="487"/>
    </row>
    <row r="31" spans="1:51" ht="12" customHeight="1">
      <c r="A31" s="584">
        <v>4</v>
      </c>
      <c r="B31" s="587"/>
      <c r="C31" s="590"/>
      <c r="D31" s="593" t="s">
        <v>243</v>
      </c>
      <c r="E31" s="596"/>
      <c r="F31" s="566"/>
      <c r="G31" s="567"/>
      <c r="H31" s="236" t="s">
        <v>368</v>
      </c>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572">
        <f>+SUM(I32:AM33)</f>
        <v>0</v>
      </c>
      <c r="AO31" s="575">
        <f>IF($AN$4="４週",AN31/4,AN31/(DAY(EOMONTH($I$20,0))/7))</f>
        <v>0</v>
      </c>
      <c r="AP31" s="578"/>
      <c r="AQ31" s="579"/>
      <c r="AR31" s="575" t="str">
        <f>IF(AN20="４週",AU32,AV32)</f>
        <v/>
      </c>
      <c r="AU31" s="485" t="s">
        <v>369</v>
      </c>
      <c r="AV31" s="485" t="s">
        <v>370</v>
      </c>
      <c r="AX31" s="485" t="s">
        <v>371</v>
      </c>
      <c r="AY31" s="485" t="s">
        <v>372</v>
      </c>
    </row>
    <row r="32" spans="1:51" ht="12" customHeight="1">
      <c r="A32" s="585"/>
      <c r="B32" s="588"/>
      <c r="C32" s="591"/>
      <c r="D32" s="594"/>
      <c r="E32" s="597"/>
      <c r="F32" s="568"/>
      <c r="G32" s="569"/>
      <c r="H32" s="238" t="s">
        <v>373</v>
      </c>
      <c r="I32" s="239" t="str">
        <f>IFERROR(VLOOKUP(I31,'P1'!$B:$AP,41,FALSE),"")</f>
        <v/>
      </c>
      <c r="J32" s="243" t="str">
        <f>IFERROR(VLOOKUP(J31,'P1'!$B:$AP,41,FALSE),"")</f>
        <v/>
      </c>
      <c r="K32" s="239" t="str">
        <f>IFERROR(VLOOKUP(K31,'P1'!$B:$AP,41,FALSE),"")</f>
        <v/>
      </c>
      <c r="L32" s="239" t="str">
        <f>IFERROR(VLOOKUP(L31,'P1'!$B:$AP,41,FALSE),"")</f>
        <v/>
      </c>
      <c r="M32" s="239" t="str">
        <f>IFERROR(VLOOKUP(M31,'P1'!$B:$AP,41,FALSE),"")</f>
        <v/>
      </c>
      <c r="N32" s="239" t="str">
        <f>IFERROR(VLOOKUP(N31,'P1'!$B:$AP,41,FALSE),"")</f>
        <v/>
      </c>
      <c r="O32" s="239" t="str">
        <f>IFERROR(VLOOKUP(O31,'P1'!$B:$AP,41,FALSE),"")</f>
        <v/>
      </c>
      <c r="P32" s="239" t="str">
        <f>IFERROR(VLOOKUP(P31,'P1'!$B:$AP,41,FALSE),"")</f>
        <v/>
      </c>
      <c r="Q32" s="239" t="str">
        <f>IFERROR(VLOOKUP(Q31,'P1'!$B:$AP,41,FALSE),"")</f>
        <v/>
      </c>
      <c r="R32" s="239" t="str">
        <f>IFERROR(VLOOKUP(R31,'P1'!$B:$AP,41,FALSE),"")</f>
        <v/>
      </c>
      <c r="S32" s="239" t="str">
        <f>IFERROR(VLOOKUP(S31,'P1'!$B:$AP,41,FALSE),"")</f>
        <v/>
      </c>
      <c r="T32" s="239" t="str">
        <f>IFERROR(VLOOKUP(T31,'P1'!$B:$AP,41,FALSE),"")</f>
        <v/>
      </c>
      <c r="U32" s="239" t="str">
        <f>IFERROR(VLOOKUP(U31,'P1'!$B:$AP,41,FALSE),"")</f>
        <v/>
      </c>
      <c r="V32" s="239" t="str">
        <f>IFERROR(VLOOKUP(V31,'P1'!$B:$AP,41,FALSE),"")</f>
        <v/>
      </c>
      <c r="W32" s="239" t="str">
        <f>IFERROR(VLOOKUP(W31,'P1'!$B:$AP,41,FALSE),"")</f>
        <v/>
      </c>
      <c r="X32" s="239" t="str">
        <f>IFERROR(VLOOKUP(X31,'P1'!$B:$AP,41,FALSE),"")</f>
        <v/>
      </c>
      <c r="Y32" s="239" t="str">
        <f>IFERROR(VLOOKUP(Y31,'P1'!$B:$AP,41,FALSE),"")</f>
        <v/>
      </c>
      <c r="Z32" s="239" t="str">
        <f>IFERROR(VLOOKUP(Z31,'P1'!$B:$AP,41,FALSE),"")</f>
        <v/>
      </c>
      <c r="AA32" s="239" t="str">
        <f>IFERROR(VLOOKUP(AA31,'P1'!$B:$AP,41,FALSE),"")</f>
        <v/>
      </c>
      <c r="AB32" s="239" t="str">
        <f>IFERROR(VLOOKUP(AB31,'P1'!$B:$AP,41,FALSE),"")</f>
        <v/>
      </c>
      <c r="AC32" s="239" t="str">
        <f>IFERROR(VLOOKUP(AC31,'P1'!$B:$AP,41,FALSE),"")</f>
        <v/>
      </c>
      <c r="AD32" s="239" t="str">
        <f>IFERROR(VLOOKUP(AD31,'P1'!$B:$AP,41,FALSE),"")</f>
        <v/>
      </c>
      <c r="AE32" s="239" t="str">
        <f>IFERROR(VLOOKUP(AE31,'P1'!$B:$AP,41,FALSE),"")</f>
        <v/>
      </c>
      <c r="AF32" s="239" t="str">
        <f>IFERROR(VLOOKUP(AF31,'P1'!$B:$AP,41,FALSE),"")</f>
        <v/>
      </c>
      <c r="AG32" s="239" t="str">
        <f>IFERROR(VLOOKUP(AG31,'P1'!$B:$AP,41,FALSE),"")</f>
        <v/>
      </c>
      <c r="AH32" s="239" t="str">
        <f>IFERROR(VLOOKUP(AH31,'P1'!$B:$AP,41,FALSE),"")</f>
        <v/>
      </c>
      <c r="AI32" s="239" t="str">
        <f>IFERROR(VLOOKUP(AI31,'P1'!$B:$AP,41,FALSE),"")</f>
        <v/>
      </c>
      <c r="AJ32" s="239" t="str">
        <f>IFERROR(VLOOKUP(AJ31,'P1'!$B:$AP,41,FALSE),"")</f>
        <v/>
      </c>
      <c r="AK32" s="239" t="str">
        <f>IFERROR(VLOOKUP(AK31,'P1'!$B:$AP,41,FALSE),"")</f>
        <v/>
      </c>
      <c r="AL32" s="239" t="str">
        <f>IFERROR(VLOOKUP(AL31,'P1'!$B:$AP,41,FALSE),"")</f>
        <v/>
      </c>
      <c r="AM32" s="239" t="str">
        <f>IFERROR(VLOOKUP(AM31,'P1'!$B:$AP,41,FALSE),"")</f>
        <v/>
      </c>
      <c r="AN32" s="573"/>
      <c r="AO32" s="576"/>
      <c r="AP32" s="580"/>
      <c r="AQ32" s="581"/>
      <c r="AR32" s="576"/>
      <c r="AU32" s="486" t="str">
        <f>IFERROR(IF($D31="□",ROUNDDOWN($AO31/$AK$7,1),ROUNDDOWN($AO31/$AK$9,1)),"")</f>
        <v/>
      </c>
      <c r="AV32" s="486" t="str">
        <f>IFERROR(IF($D31="□",ROUNDDOWN($AN31/$AO$7,1),ROUNDDOWN($AN31/$AO$9,1)),"")</f>
        <v/>
      </c>
      <c r="AX32" s="486" t="str">
        <f>IFERROR(IF($D31="□",(VLOOKUP(F31,'[8]ますた君 '!$C:$E,3,FALSE)/($AK$7*4)),(VLOOKUP(F31,'[8]ますた君 '!$C:$E,3,FALSE)/($AK$9*4))),"")</f>
        <v/>
      </c>
      <c r="AY32" s="486" t="str">
        <f>IFERROR(IF($D31="□",(VLOOKUP(F31,'[8]ますた君 '!$C:$E,3,FALSE)/$AO$7),(VLOOKUP(F31,'[8]ますた君 '!$C:$E,3,FALSE)/$AO$9)),"")</f>
        <v/>
      </c>
    </row>
    <row r="33" spans="1:51" ht="12" customHeight="1">
      <c r="A33" s="586"/>
      <c r="B33" s="589"/>
      <c r="C33" s="592"/>
      <c r="D33" s="595"/>
      <c r="E33" s="598"/>
      <c r="F33" s="570"/>
      <c r="G33" s="571"/>
      <c r="H33" s="241" t="s">
        <v>374</v>
      </c>
      <c r="I33" s="239" t="str">
        <f>IFERROR(VLOOKUP(I31,'P1'!$B:$AP,31,FALSE),"")</f>
        <v/>
      </c>
      <c r="J33" s="239" t="str">
        <f>IFERROR(VLOOKUP(J31,'P1'!$B:$AP,31,FALSE),"")</f>
        <v/>
      </c>
      <c r="K33" s="239" t="str">
        <f>IFERROR(VLOOKUP(K31,'P1'!$B:$AP,31,FALSE),"")</f>
        <v/>
      </c>
      <c r="L33" s="239" t="str">
        <f>IFERROR(VLOOKUP(L31,'P1'!$B:$AP,31,FALSE),"")</f>
        <v/>
      </c>
      <c r="M33" s="239" t="str">
        <f>IFERROR(VLOOKUP(M31,'P1'!$B:$AP,31,FALSE),"")</f>
        <v/>
      </c>
      <c r="N33" s="239" t="str">
        <f>IFERROR(VLOOKUP(N31,'P1'!$B:$AP,31,FALSE),"")</f>
        <v/>
      </c>
      <c r="O33" s="239" t="str">
        <f>IFERROR(VLOOKUP(O31,'P1'!$B:$AP,31,FALSE),"")</f>
        <v/>
      </c>
      <c r="P33" s="239" t="str">
        <f>IFERROR(VLOOKUP(P31,'P1'!$B:$AP,31,FALSE),"")</f>
        <v/>
      </c>
      <c r="Q33" s="239" t="str">
        <f>IFERROR(VLOOKUP(Q31,'P1'!$B:$AP,31,FALSE),"")</f>
        <v/>
      </c>
      <c r="R33" s="239" t="str">
        <f>IFERROR(VLOOKUP(R31,'P1'!$B:$AP,31,FALSE),"")</f>
        <v/>
      </c>
      <c r="S33" s="239" t="str">
        <f>IFERROR(VLOOKUP(S31,'P1'!$B:$AP,31,FALSE),"")</f>
        <v/>
      </c>
      <c r="T33" s="239" t="str">
        <f>IFERROR(VLOOKUP(T31,'P1'!$B:$AP,31,FALSE),"")</f>
        <v/>
      </c>
      <c r="U33" s="239" t="str">
        <f>IFERROR(VLOOKUP(U31,'P1'!$B:$AP,31,FALSE),"")</f>
        <v/>
      </c>
      <c r="V33" s="239" t="str">
        <f>IFERROR(VLOOKUP(V31,'P1'!$B:$AP,31,FALSE),"")</f>
        <v/>
      </c>
      <c r="W33" s="239" t="str">
        <f>IFERROR(VLOOKUP(W31,'P1'!$B:$AP,31,FALSE),"")</f>
        <v/>
      </c>
      <c r="X33" s="239" t="str">
        <f>IFERROR(VLOOKUP(X31,'P1'!$B:$AP,31,FALSE),"")</f>
        <v/>
      </c>
      <c r="Y33" s="239" t="str">
        <f>IFERROR(VLOOKUP(Y31,'P1'!$B:$AP,31,FALSE),"")</f>
        <v/>
      </c>
      <c r="Z33" s="239" t="str">
        <f>IFERROR(VLOOKUP(Z31,'P1'!$B:$AP,31,FALSE),"")</f>
        <v/>
      </c>
      <c r="AA33" s="239" t="str">
        <f>IFERROR(VLOOKUP(AA31,'P1'!$B:$AP,31,FALSE),"")</f>
        <v/>
      </c>
      <c r="AB33" s="239" t="str">
        <f>IFERROR(VLOOKUP(AB31,'P1'!$B:$AP,31,FALSE),"")</f>
        <v/>
      </c>
      <c r="AC33" s="239" t="str">
        <f>IFERROR(VLOOKUP(AC31,'P1'!$B:$AP,31,FALSE),"")</f>
        <v/>
      </c>
      <c r="AD33" s="239" t="str">
        <f>IFERROR(VLOOKUP(AD31,'P1'!$B:$AP,31,FALSE),"")</f>
        <v/>
      </c>
      <c r="AE33" s="239" t="str">
        <f>IFERROR(VLOOKUP(AE31,'P1'!$B:$AP,31,FALSE),"")</f>
        <v/>
      </c>
      <c r="AF33" s="239" t="str">
        <f>IFERROR(VLOOKUP(AF31,'P1'!$B:$AP,31,FALSE),"")</f>
        <v/>
      </c>
      <c r="AG33" s="239" t="str">
        <f>IFERROR(VLOOKUP(AG31,'P1'!$B:$AP,31,FALSE),"")</f>
        <v/>
      </c>
      <c r="AH33" s="239" t="str">
        <f>IFERROR(VLOOKUP(AH31,'P1'!$B:$AP,31,FALSE),"")</f>
        <v/>
      </c>
      <c r="AI33" s="239" t="str">
        <f>IFERROR(VLOOKUP(AI31,'P1'!$B:$AP,31,FALSE),"")</f>
        <v/>
      </c>
      <c r="AJ33" s="239" t="str">
        <f>IFERROR(VLOOKUP(AJ31,'P1'!$B:$AP,31,FALSE),"")</f>
        <v/>
      </c>
      <c r="AK33" s="239" t="str">
        <f>IFERROR(VLOOKUP(AK31,'P1'!$B:$AP,31,FALSE),"")</f>
        <v/>
      </c>
      <c r="AL33" s="239" t="str">
        <f>IFERROR(VLOOKUP(AL31,'P1'!$B:$AP,31,FALSE),"")</f>
        <v/>
      </c>
      <c r="AM33" s="239" t="str">
        <f>IFERROR(VLOOKUP(AM31,'P1'!$B:$AP,31,FALSE),"")</f>
        <v/>
      </c>
      <c r="AN33" s="574"/>
      <c r="AO33" s="577"/>
      <c r="AP33" s="582"/>
      <c r="AQ33" s="583"/>
      <c r="AR33" s="577"/>
      <c r="AU33" s="487"/>
      <c r="AV33" s="487"/>
      <c r="AX33" s="487"/>
      <c r="AY33" s="487"/>
    </row>
    <row r="34" spans="1:51" ht="12" customHeight="1">
      <c r="A34" s="584">
        <v>5</v>
      </c>
      <c r="B34" s="587"/>
      <c r="C34" s="590"/>
      <c r="D34" s="593" t="s">
        <v>243</v>
      </c>
      <c r="E34" s="596"/>
      <c r="F34" s="566"/>
      <c r="G34" s="567"/>
      <c r="H34" s="236" t="s">
        <v>368</v>
      </c>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572">
        <f>+SUM(I35:AM36)</f>
        <v>0</v>
      </c>
      <c r="AO34" s="575">
        <f>IF($AN$4="４週",AN34/4,AN34/(DAY(EOMONTH($I$20,0))/7))</f>
        <v>0</v>
      </c>
      <c r="AP34" s="578"/>
      <c r="AQ34" s="579"/>
      <c r="AR34" s="575" t="str">
        <f>IF(AN23="４週",AU35,AV35)</f>
        <v/>
      </c>
      <c r="AU34" s="485" t="s">
        <v>369</v>
      </c>
      <c r="AV34" s="485" t="s">
        <v>370</v>
      </c>
      <c r="AX34" s="485" t="s">
        <v>371</v>
      </c>
      <c r="AY34" s="485" t="s">
        <v>372</v>
      </c>
    </row>
    <row r="35" spans="1:51" ht="12" customHeight="1">
      <c r="A35" s="585"/>
      <c r="B35" s="588"/>
      <c r="C35" s="591"/>
      <c r="D35" s="594"/>
      <c r="E35" s="597"/>
      <c r="F35" s="568"/>
      <c r="G35" s="569"/>
      <c r="H35" s="238" t="s">
        <v>373</v>
      </c>
      <c r="I35" s="239" t="str">
        <f>IFERROR(VLOOKUP(I34,'P1'!$B:$AP,41,FALSE),"")</f>
        <v/>
      </c>
      <c r="J35" s="239" t="str">
        <f>IFERROR(VLOOKUP(J34,'P1'!$B:$AP,41,FALSE),"")</f>
        <v/>
      </c>
      <c r="K35" s="239" t="str">
        <f>IFERROR(VLOOKUP(K34,'P1'!$B:$AP,41,FALSE),"")</f>
        <v/>
      </c>
      <c r="L35" s="239" t="str">
        <f>IFERROR(VLOOKUP(L34,'P1'!$B:$AP,41,FALSE),"")</f>
        <v/>
      </c>
      <c r="M35" s="239" t="str">
        <f>IFERROR(VLOOKUP(M34,'P1'!$B:$AP,41,FALSE),"")</f>
        <v/>
      </c>
      <c r="N35" s="239" t="str">
        <f>IFERROR(VLOOKUP(N34,'P1'!$B:$AP,41,FALSE),"")</f>
        <v/>
      </c>
      <c r="O35" s="239" t="str">
        <f>IFERROR(VLOOKUP(O34,'P1'!$B:$AP,41,FALSE),"")</f>
        <v/>
      </c>
      <c r="P35" s="239" t="str">
        <f>IFERROR(VLOOKUP(P34,'P1'!$B:$AP,41,FALSE),"")</f>
        <v/>
      </c>
      <c r="Q35" s="239" t="str">
        <f>IFERROR(VLOOKUP(Q34,'P1'!$B:$AP,41,FALSE),"")</f>
        <v/>
      </c>
      <c r="R35" s="239" t="str">
        <f>IFERROR(VLOOKUP(R34,'P1'!$B:$AP,41,FALSE),"")</f>
        <v/>
      </c>
      <c r="S35" s="239" t="str">
        <f>IFERROR(VLOOKUP(S34,'P1'!$B:$AP,41,FALSE),"")</f>
        <v/>
      </c>
      <c r="T35" s="239" t="str">
        <f>IFERROR(VLOOKUP(T34,'P1'!$B:$AP,41,FALSE),"")</f>
        <v/>
      </c>
      <c r="U35" s="239" t="str">
        <f>IFERROR(VLOOKUP(U34,'P1'!$B:$AP,41,FALSE),"")</f>
        <v/>
      </c>
      <c r="V35" s="239" t="str">
        <f>IFERROR(VLOOKUP(V34,'P1'!$B:$AP,41,FALSE),"")</f>
        <v/>
      </c>
      <c r="W35" s="239" t="str">
        <f>IFERROR(VLOOKUP(W34,'P1'!$B:$AP,41,FALSE),"")</f>
        <v/>
      </c>
      <c r="X35" s="239" t="str">
        <f>IFERROR(VLOOKUP(X34,'P1'!$B:$AP,41,FALSE),"")</f>
        <v/>
      </c>
      <c r="Y35" s="239" t="str">
        <f>IFERROR(VLOOKUP(Y34,'P1'!$B:$AP,41,FALSE),"")</f>
        <v/>
      </c>
      <c r="Z35" s="239" t="str">
        <f>IFERROR(VLOOKUP(Z34,'P1'!$B:$AP,41,FALSE),"")</f>
        <v/>
      </c>
      <c r="AA35" s="239" t="str">
        <f>IFERROR(VLOOKUP(AA34,'P1'!$B:$AP,41,FALSE),"")</f>
        <v/>
      </c>
      <c r="AB35" s="239" t="str">
        <f>IFERROR(VLOOKUP(AB34,'P1'!$B:$AP,41,FALSE),"")</f>
        <v/>
      </c>
      <c r="AC35" s="239" t="str">
        <f>IFERROR(VLOOKUP(AC34,'P1'!$B:$AP,41,FALSE),"")</f>
        <v/>
      </c>
      <c r="AD35" s="239" t="str">
        <f>IFERROR(VLOOKUP(AD34,'P1'!$B:$AP,41,FALSE),"")</f>
        <v/>
      </c>
      <c r="AE35" s="239" t="str">
        <f>IFERROR(VLOOKUP(AE34,'P1'!$B:$AP,41,FALSE),"")</f>
        <v/>
      </c>
      <c r="AF35" s="239" t="str">
        <f>IFERROR(VLOOKUP(AF34,'P1'!$B:$AP,41,FALSE),"")</f>
        <v/>
      </c>
      <c r="AG35" s="239" t="str">
        <f>IFERROR(VLOOKUP(AG34,'P1'!$B:$AP,41,FALSE),"")</f>
        <v/>
      </c>
      <c r="AH35" s="239" t="str">
        <f>IFERROR(VLOOKUP(AH34,'P1'!$B:$AP,41,FALSE),"")</f>
        <v/>
      </c>
      <c r="AI35" s="239" t="str">
        <f>IFERROR(VLOOKUP(AI34,'P1'!$B:$AP,41,FALSE),"")</f>
        <v/>
      </c>
      <c r="AJ35" s="239" t="str">
        <f>IFERROR(VLOOKUP(AJ34,'P1'!$B:$AP,41,FALSE),"")</f>
        <v/>
      </c>
      <c r="AK35" s="239" t="str">
        <f>IFERROR(VLOOKUP(AK34,'P1'!$B:$AP,41,FALSE),"")</f>
        <v/>
      </c>
      <c r="AL35" s="239" t="str">
        <f>IFERROR(VLOOKUP(AL34,'P1'!$B:$AP,41,FALSE),"")</f>
        <v/>
      </c>
      <c r="AM35" s="239" t="str">
        <f>IFERROR(VLOOKUP(AM34,'P1'!$B:$AP,41,FALSE),"")</f>
        <v/>
      </c>
      <c r="AN35" s="573"/>
      <c r="AO35" s="576"/>
      <c r="AP35" s="580"/>
      <c r="AQ35" s="581"/>
      <c r="AR35" s="576"/>
      <c r="AU35" s="486" t="str">
        <f>IFERROR(IF($D34="□",ROUNDDOWN($AO34/$AK$7,1),ROUNDDOWN($AO34/$AK$9,1)),"")</f>
        <v/>
      </c>
      <c r="AV35" s="486" t="str">
        <f>IFERROR(IF($D34="□",ROUNDDOWN($AN34/$AO$7,1),ROUNDDOWN($AN34/$AO$9,1)),"")</f>
        <v/>
      </c>
      <c r="AX35" s="486" t="str">
        <f>IFERROR(IF($D34="□",(VLOOKUP(F34,'[8]ますた君 '!$C:$E,3,FALSE)/($AK$7*4)),(VLOOKUP(F34,'[8]ますた君 '!$C:$E,3,FALSE)/($AK$9*4))),"")</f>
        <v/>
      </c>
      <c r="AY35" s="486" t="str">
        <f>IFERROR(IF($D34="□",(VLOOKUP(F34,'[8]ますた君 '!$C:$E,3,FALSE)/$AO$7),(VLOOKUP(F34,'[8]ますた君 '!$C:$E,3,FALSE)/$AO$9)),"")</f>
        <v/>
      </c>
    </row>
    <row r="36" spans="1:51" ht="12" customHeight="1">
      <c r="A36" s="586"/>
      <c r="B36" s="589"/>
      <c r="C36" s="592"/>
      <c r="D36" s="595"/>
      <c r="E36" s="598"/>
      <c r="F36" s="570"/>
      <c r="G36" s="571"/>
      <c r="H36" s="241" t="s">
        <v>374</v>
      </c>
      <c r="I36" s="239" t="str">
        <f>IFERROR(VLOOKUP(I34,'P1'!$B:$AP,31,FALSE),"")</f>
        <v/>
      </c>
      <c r="J36" s="239" t="str">
        <f>IFERROR(VLOOKUP(J34,'P1'!$B:$AP,31,FALSE),"")</f>
        <v/>
      </c>
      <c r="K36" s="239" t="str">
        <f>IFERROR(VLOOKUP(K34,'P1'!$B:$AP,31,FALSE),"")</f>
        <v/>
      </c>
      <c r="L36" s="239" t="str">
        <f>IFERROR(VLOOKUP(L34,'P1'!$B:$AP,31,FALSE),"")</f>
        <v/>
      </c>
      <c r="M36" s="239" t="str">
        <f>IFERROR(VLOOKUP(M34,'P1'!$B:$AP,31,FALSE),"")</f>
        <v/>
      </c>
      <c r="N36" s="239" t="str">
        <f>IFERROR(VLOOKUP(N34,'P1'!$B:$AP,31,FALSE),"")</f>
        <v/>
      </c>
      <c r="O36" s="239" t="str">
        <f>IFERROR(VLOOKUP(O34,'P1'!$B:$AP,31,FALSE),"")</f>
        <v/>
      </c>
      <c r="P36" s="239" t="str">
        <f>IFERROR(VLOOKUP(P34,'P1'!$B:$AP,31,FALSE),"")</f>
        <v/>
      </c>
      <c r="Q36" s="239" t="str">
        <f>IFERROR(VLOOKUP(Q34,'P1'!$B:$AP,31,FALSE),"")</f>
        <v/>
      </c>
      <c r="R36" s="239" t="str">
        <f>IFERROR(VLOOKUP(R34,'P1'!$B:$AP,31,FALSE),"")</f>
        <v/>
      </c>
      <c r="S36" s="239" t="str">
        <f>IFERROR(VLOOKUP(S34,'P1'!$B:$AP,31,FALSE),"")</f>
        <v/>
      </c>
      <c r="T36" s="239" t="str">
        <f>IFERROR(VLOOKUP(T34,'P1'!$B:$AP,31,FALSE),"")</f>
        <v/>
      </c>
      <c r="U36" s="239" t="str">
        <f>IFERROR(VLOOKUP(U34,'P1'!$B:$AP,31,FALSE),"")</f>
        <v/>
      </c>
      <c r="V36" s="239" t="str">
        <f>IFERROR(VLOOKUP(V34,'P1'!$B:$AP,31,FALSE),"")</f>
        <v/>
      </c>
      <c r="W36" s="239" t="str">
        <f>IFERROR(VLOOKUP(W34,'P1'!$B:$AP,31,FALSE),"")</f>
        <v/>
      </c>
      <c r="X36" s="239" t="str">
        <f>IFERROR(VLOOKUP(X34,'P1'!$B:$AP,31,FALSE),"")</f>
        <v/>
      </c>
      <c r="Y36" s="239" t="str">
        <f>IFERROR(VLOOKUP(Y34,'P1'!$B:$AP,31,FALSE),"")</f>
        <v/>
      </c>
      <c r="Z36" s="239" t="str">
        <f>IFERROR(VLOOKUP(Z34,'P1'!$B:$AP,31,FALSE),"")</f>
        <v/>
      </c>
      <c r="AA36" s="239" t="str">
        <f>IFERROR(VLOOKUP(AA34,'P1'!$B:$AP,31,FALSE),"")</f>
        <v/>
      </c>
      <c r="AB36" s="239" t="str">
        <f>IFERROR(VLOOKUP(AB34,'P1'!$B:$AP,31,FALSE),"")</f>
        <v/>
      </c>
      <c r="AC36" s="239" t="str">
        <f>IFERROR(VLOOKUP(AC34,'P1'!$B:$AP,31,FALSE),"")</f>
        <v/>
      </c>
      <c r="AD36" s="239" t="str">
        <f>IFERROR(VLOOKUP(AD34,'P1'!$B:$AP,31,FALSE),"")</f>
        <v/>
      </c>
      <c r="AE36" s="239" t="str">
        <f>IFERROR(VLOOKUP(AE34,'P1'!$B:$AP,31,FALSE),"")</f>
        <v/>
      </c>
      <c r="AF36" s="239" t="str">
        <f>IFERROR(VLOOKUP(AF34,'P1'!$B:$AP,31,FALSE),"")</f>
        <v/>
      </c>
      <c r="AG36" s="239" t="str">
        <f>IFERROR(VLOOKUP(AG34,'P1'!$B:$AP,31,FALSE),"")</f>
        <v/>
      </c>
      <c r="AH36" s="239" t="str">
        <f>IFERROR(VLOOKUP(AH34,'P1'!$B:$AP,31,FALSE),"")</f>
        <v/>
      </c>
      <c r="AI36" s="239" t="str">
        <f>IFERROR(VLOOKUP(AI34,'P1'!$B:$AP,31,FALSE),"")</f>
        <v/>
      </c>
      <c r="AJ36" s="239" t="str">
        <f>IFERROR(VLOOKUP(AJ34,'P1'!$B:$AP,31,FALSE),"")</f>
        <v/>
      </c>
      <c r="AK36" s="239" t="str">
        <f>IFERROR(VLOOKUP(AK34,'P1'!$B:$AP,31,FALSE),"")</f>
        <v/>
      </c>
      <c r="AL36" s="239" t="str">
        <f>IFERROR(VLOOKUP(AL34,'P1'!$B:$AP,31,FALSE),"")</f>
        <v/>
      </c>
      <c r="AM36" s="239" t="str">
        <f>IFERROR(VLOOKUP(AM34,'P1'!$B:$AP,31,FALSE),"")</f>
        <v/>
      </c>
      <c r="AN36" s="574"/>
      <c r="AO36" s="577"/>
      <c r="AP36" s="582"/>
      <c r="AQ36" s="583"/>
      <c r="AR36" s="577"/>
      <c r="AU36" s="487"/>
      <c r="AV36" s="487"/>
      <c r="AX36" s="487"/>
      <c r="AY36" s="487"/>
    </row>
    <row r="37" spans="1:51" ht="12" customHeight="1">
      <c r="A37" s="584">
        <v>6</v>
      </c>
      <c r="B37" s="587"/>
      <c r="C37" s="590"/>
      <c r="D37" s="593" t="s">
        <v>243</v>
      </c>
      <c r="E37" s="596"/>
      <c r="F37" s="566"/>
      <c r="G37" s="567"/>
      <c r="H37" s="236" t="s">
        <v>368</v>
      </c>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572">
        <f>+SUM(I38:AM39)</f>
        <v>0</v>
      </c>
      <c r="AO37" s="575">
        <f>IF($AN$4="４週",AN37/4,AN37/(DAY(EOMONTH($I$20,0))/7))</f>
        <v>0</v>
      </c>
      <c r="AP37" s="578"/>
      <c r="AQ37" s="579"/>
      <c r="AR37" s="575" t="str">
        <f>IF(AN26="４週",AU38,AV38)</f>
        <v/>
      </c>
      <c r="AU37" s="485" t="s">
        <v>369</v>
      </c>
      <c r="AV37" s="485" t="s">
        <v>370</v>
      </c>
      <c r="AX37" s="485" t="s">
        <v>371</v>
      </c>
      <c r="AY37" s="485" t="s">
        <v>372</v>
      </c>
    </row>
    <row r="38" spans="1:51" ht="12" customHeight="1">
      <c r="A38" s="585"/>
      <c r="B38" s="588"/>
      <c r="C38" s="591"/>
      <c r="D38" s="594"/>
      <c r="E38" s="597"/>
      <c r="F38" s="568"/>
      <c r="G38" s="569"/>
      <c r="H38" s="238" t="s">
        <v>373</v>
      </c>
      <c r="I38" s="239" t="str">
        <f>IFERROR(VLOOKUP(I37,'P1'!$B:$AP,41,FALSE),"")</f>
        <v/>
      </c>
      <c r="J38" s="239" t="str">
        <f>IFERROR(VLOOKUP(J37,'P1'!$B:$AP,41,FALSE),"")</f>
        <v/>
      </c>
      <c r="K38" s="239" t="str">
        <f>IFERROR(VLOOKUP(K37,'P1'!$B:$AP,41,FALSE),"")</f>
        <v/>
      </c>
      <c r="L38" s="239" t="str">
        <f>IFERROR(VLOOKUP(L37,'P1'!$B:$AP,41,FALSE),"")</f>
        <v/>
      </c>
      <c r="M38" s="239" t="str">
        <f>IFERROR(VLOOKUP(M37,'P1'!$B:$AP,41,FALSE),"")</f>
        <v/>
      </c>
      <c r="N38" s="239" t="str">
        <f>IFERROR(VLOOKUP(N37,'P1'!$B:$AP,41,FALSE),"")</f>
        <v/>
      </c>
      <c r="O38" s="239" t="str">
        <f>IFERROR(VLOOKUP(O37,'P1'!$B:$AP,41,FALSE),"")</f>
        <v/>
      </c>
      <c r="P38" s="239" t="str">
        <f>IFERROR(VLOOKUP(P37,'P1'!$B:$AP,41,FALSE),"")</f>
        <v/>
      </c>
      <c r="Q38" s="239" t="str">
        <f>IFERROR(VLOOKUP(Q37,'P1'!$B:$AP,41,FALSE),"")</f>
        <v/>
      </c>
      <c r="R38" s="239" t="str">
        <f>IFERROR(VLOOKUP(R37,'P1'!$B:$AP,41,FALSE),"")</f>
        <v/>
      </c>
      <c r="S38" s="239" t="str">
        <f>IFERROR(VLOOKUP(S37,'P1'!$B:$AP,41,FALSE),"")</f>
        <v/>
      </c>
      <c r="T38" s="239" t="str">
        <f>IFERROR(VLOOKUP(T37,'P1'!$B:$AP,41,FALSE),"")</f>
        <v/>
      </c>
      <c r="U38" s="239" t="str">
        <f>IFERROR(VLOOKUP(U37,'P1'!$B:$AP,41,FALSE),"")</f>
        <v/>
      </c>
      <c r="V38" s="239" t="str">
        <f>IFERROR(VLOOKUP(V37,'P1'!$B:$AP,41,FALSE),"")</f>
        <v/>
      </c>
      <c r="W38" s="239" t="str">
        <f>IFERROR(VLOOKUP(W37,'P1'!$B:$AP,41,FALSE),"")</f>
        <v/>
      </c>
      <c r="X38" s="239" t="str">
        <f>IFERROR(VLOOKUP(X37,'P1'!$B:$AP,41,FALSE),"")</f>
        <v/>
      </c>
      <c r="Y38" s="239" t="str">
        <f>IFERROR(VLOOKUP(Y37,'P1'!$B:$AP,41,FALSE),"")</f>
        <v/>
      </c>
      <c r="Z38" s="239" t="str">
        <f>IFERROR(VLOOKUP(Z37,'P1'!$B:$AP,41,FALSE),"")</f>
        <v/>
      </c>
      <c r="AA38" s="239" t="str">
        <f>IFERROR(VLOOKUP(AA37,'P1'!$B:$AP,41,FALSE),"")</f>
        <v/>
      </c>
      <c r="AB38" s="239" t="str">
        <f>IFERROR(VLOOKUP(AB37,'P1'!$B:$AP,41,FALSE),"")</f>
        <v/>
      </c>
      <c r="AC38" s="239" t="str">
        <f>IFERROR(VLOOKUP(AC37,'P1'!$B:$AP,41,FALSE),"")</f>
        <v/>
      </c>
      <c r="AD38" s="239" t="str">
        <f>IFERROR(VLOOKUP(AD37,'P1'!$B:$AP,41,FALSE),"")</f>
        <v/>
      </c>
      <c r="AE38" s="239" t="str">
        <f>IFERROR(VLOOKUP(AE37,'P1'!$B:$AP,41,FALSE),"")</f>
        <v/>
      </c>
      <c r="AF38" s="239" t="str">
        <f>IFERROR(VLOOKUP(AF37,'P1'!$B:$AP,41,FALSE),"")</f>
        <v/>
      </c>
      <c r="AG38" s="239" t="str">
        <f>IFERROR(VLOOKUP(AG37,'P1'!$B:$AP,41,FALSE),"")</f>
        <v/>
      </c>
      <c r="AH38" s="239" t="str">
        <f>IFERROR(VLOOKUP(AH37,'P1'!$B:$AP,41,FALSE),"")</f>
        <v/>
      </c>
      <c r="AI38" s="239" t="str">
        <f>IFERROR(VLOOKUP(AI37,'P1'!$B:$AP,41,FALSE),"")</f>
        <v/>
      </c>
      <c r="AJ38" s="239" t="str">
        <f>IFERROR(VLOOKUP(AJ37,'P1'!$B:$AP,41,FALSE),"")</f>
        <v/>
      </c>
      <c r="AK38" s="239" t="str">
        <f>IFERROR(VLOOKUP(AK37,'P1'!$B:$AP,41,FALSE),"")</f>
        <v/>
      </c>
      <c r="AL38" s="239" t="str">
        <f>IFERROR(VLOOKUP(AL37,'P1'!$B:$AP,41,FALSE),"")</f>
        <v/>
      </c>
      <c r="AM38" s="239" t="str">
        <f>IFERROR(VLOOKUP(AM37,'P1'!$B:$AP,41,FALSE),"")</f>
        <v/>
      </c>
      <c r="AN38" s="573"/>
      <c r="AO38" s="576"/>
      <c r="AP38" s="580"/>
      <c r="AQ38" s="581"/>
      <c r="AR38" s="576"/>
      <c r="AU38" s="486" t="str">
        <f>IFERROR(IF($D37="□",ROUNDDOWN($AO37/$AK$7,1),ROUNDDOWN($AO37/$AK$9,1)),"")</f>
        <v/>
      </c>
      <c r="AV38" s="486" t="str">
        <f>IFERROR(IF($D37="□",ROUNDDOWN($AN37/$AO$7,1),ROUNDDOWN($AN37/$AO$9,1)),"")</f>
        <v/>
      </c>
      <c r="AX38" s="486" t="str">
        <f>IFERROR(IF($D37="□",(VLOOKUP(F37,'[8]ますた君 '!$C:$E,3,FALSE)/($AK$7*4)),(VLOOKUP(F37,'[8]ますた君 '!$C:$E,3,FALSE)/($AK$9*4))),"")</f>
        <v/>
      </c>
      <c r="AY38" s="486" t="str">
        <f>IFERROR(IF($D37="□",(VLOOKUP(F37,'[8]ますた君 '!$C:$E,3,FALSE)/$AO$7),(VLOOKUP(F37,'[8]ますた君 '!$C:$E,3,FALSE)/$AO$9)),"")</f>
        <v/>
      </c>
    </row>
    <row r="39" spans="1:51" ht="12" customHeight="1">
      <c r="A39" s="586"/>
      <c r="B39" s="589"/>
      <c r="C39" s="592"/>
      <c r="D39" s="595"/>
      <c r="E39" s="598"/>
      <c r="F39" s="570"/>
      <c r="G39" s="571"/>
      <c r="H39" s="241" t="s">
        <v>374</v>
      </c>
      <c r="I39" s="239" t="str">
        <f>IFERROR(VLOOKUP(I37,'P1'!$B:$AP,31,FALSE),"")</f>
        <v/>
      </c>
      <c r="J39" s="239" t="str">
        <f>IFERROR(VLOOKUP(J37,'P1'!$B:$AP,31,FALSE),"")</f>
        <v/>
      </c>
      <c r="K39" s="239" t="str">
        <f>IFERROR(VLOOKUP(K37,'P1'!$B:$AP,31,FALSE),"")</f>
        <v/>
      </c>
      <c r="L39" s="239" t="str">
        <f>IFERROR(VLOOKUP(L37,'P1'!$B:$AP,31,FALSE),"")</f>
        <v/>
      </c>
      <c r="M39" s="239" t="str">
        <f>IFERROR(VLOOKUP(M37,'P1'!$B:$AP,31,FALSE),"")</f>
        <v/>
      </c>
      <c r="N39" s="239" t="str">
        <f>IFERROR(VLOOKUP(N37,'P1'!$B:$AP,31,FALSE),"")</f>
        <v/>
      </c>
      <c r="O39" s="239" t="str">
        <f>IFERROR(VLOOKUP(O37,'P1'!$B:$AP,31,FALSE),"")</f>
        <v/>
      </c>
      <c r="P39" s="239" t="str">
        <f>IFERROR(VLOOKUP(P37,'P1'!$B:$AP,31,FALSE),"")</f>
        <v/>
      </c>
      <c r="Q39" s="239" t="str">
        <f>IFERROR(VLOOKUP(Q37,'P1'!$B:$AP,31,FALSE),"")</f>
        <v/>
      </c>
      <c r="R39" s="239" t="str">
        <f>IFERROR(VLOOKUP(R37,'P1'!$B:$AP,31,FALSE),"")</f>
        <v/>
      </c>
      <c r="S39" s="239" t="str">
        <f>IFERROR(VLOOKUP(S37,'P1'!$B:$AP,31,FALSE),"")</f>
        <v/>
      </c>
      <c r="T39" s="239" t="str">
        <f>IFERROR(VLOOKUP(T37,'P1'!$B:$AP,31,FALSE),"")</f>
        <v/>
      </c>
      <c r="U39" s="239" t="str">
        <f>IFERROR(VLOOKUP(U37,'P1'!$B:$AP,31,FALSE),"")</f>
        <v/>
      </c>
      <c r="V39" s="239" t="str">
        <f>IFERROR(VLOOKUP(V37,'P1'!$B:$AP,31,FALSE),"")</f>
        <v/>
      </c>
      <c r="W39" s="239" t="str">
        <f>IFERROR(VLOOKUP(W37,'P1'!$B:$AP,31,FALSE),"")</f>
        <v/>
      </c>
      <c r="X39" s="239" t="str">
        <f>IFERROR(VLOOKUP(X37,'P1'!$B:$AP,31,FALSE),"")</f>
        <v/>
      </c>
      <c r="Y39" s="239" t="str">
        <f>IFERROR(VLOOKUP(Y37,'P1'!$B:$AP,31,FALSE),"")</f>
        <v/>
      </c>
      <c r="Z39" s="239" t="str">
        <f>IFERROR(VLOOKUP(Z37,'P1'!$B:$AP,31,FALSE),"")</f>
        <v/>
      </c>
      <c r="AA39" s="239" t="str">
        <f>IFERROR(VLOOKUP(AA37,'P1'!$B:$AP,31,FALSE),"")</f>
        <v/>
      </c>
      <c r="AB39" s="239" t="str">
        <f>IFERROR(VLOOKUP(AB37,'P1'!$B:$AP,31,FALSE),"")</f>
        <v/>
      </c>
      <c r="AC39" s="239" t="str">
        <f>IFERROR(VLOOKUP(AC37,'P1'!$B:$AP,31,FALSE),"")</f>
        <v/>
      </c>
      <c r="AD39" s="239" t="str">
        <f>IFERROR(VLOOKUP(AD37,'P1'!$B:$AP,31,FALSE),"")</f>
        <v/>
      </c>
      <c r="AE39" s="239" t="str">
        <f>IFERROR(VLOOKUP(AE37,'P1'!$B:$AP,31,FALSE),"")</f>
        <v/>
      </c>
      <c r="AF39" s="239" t="str">
        <f>IFERROR(VLOOKUP(AF37,'P1'!$B:$AP,31,FALSE),"")</f>
        <v/>
      </c>
      <c r="AG39" s="239" t="str">
        <f>IFERROR(VLOOKUP(AG37,'P1'!$B:$AP,31,FALSE),"")</f>
        <v/>
      </c>
      <c r="AH39" s="239" t="str">
        <f>IFERROR(VLOOKUP(AH37,'P1'!$B:$AP,31,FALSE),"")</f>
        <v/>
      </c>
      <c r="AI39" s="239" t="str">
        <f>IFERROR(VLOOKUP(AI37,'P1'!$B:$AP,31,FALSE),"")</f>
        <v/>
      </c>
      <c r="AJ39" s="239" t="str">
        <f>IFERROR(VLOOKUP(AJ37,'P1'!$B:$AP,31,FALSE),"")</f>
        <v/>
      </c>
      <c r="AK39" s="239" t="str">
        <f>IFERROR(VLOOKUP(AK37,'P1'!$B:$AP,31,FALSE),"")</f>
        <v/>
      </c>
      <c r="AL39" s="239" t="str">
        <f>IFERROR(VLOOKUP(AL37,'P1'!$B:$AP,31,FALSE),"")</f>
        <v/>
      </c>
      <c r="AM39" s="239" t="str">
        <f>IFERROR(VLOOKUP(AM37,'P1'!$B:$AP,31,FALSE),"")</f>
        <v/>
      </c>
      <c r="AN39" s="574"/>
      <c r="AO39" s="577"/>
      <c r="AP39" s="582"/>
      <c r="AQ39" s="583"/>
      <c r="AR39" s="577"/>
      <c r="AU39" s="487"/>
      <c r="AV39" s="487"/>
      <c r="AX39" s="487"/>
      <c r="AY39" s="487"/>
    </row>
    <row r="40" spans="1:51" ht="12" customHeight="1">
      <c r="A40" s="584">
        <v>7</v>
      </c>
      <c r="B40" s="587"/>
      <c r="C40" s="590"/>
      <c r="D40" s="593" t="s">
        <v>243</v>
      </c>
      <c r="E40" s="596"/>
      <c r="F40" s="566"/>
      <c r="G40" s="567"/>
      <c r="H40" s="236" t="s">
        <v>368</v>
      </c>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572">
        <f>+SUM(I41:AM42)</f>
        <v>0</v>
      </c>
      <c r="AO40" s="575">
        <f>IF($AN$4="４週",AN40/4,AN40/(DAY(EOMONTH($I$20,0))/7))</f>
        <v>0</v>
      </c>
      <c r="AP40" s="578"/>
      <c r="AQ40" s="579"/>
      <c r="AR40" s="575" t="str">
        <f>IF(AN29="４週",AU41,AV41)</f>
        <v/>
      </c>
      <c r="AU40" s="485" t="s">
        <v>369</v>
      </c>
      <c r="AV40" s="485" t="s">
        <v>370</v>
      </c>
      <c r="AX40" s="485" t="s">
        <v>371</v>
      </c>
      <c r="AY40" s="485" t="s">
        <v>372</v>
      </c>
    </row>
    <row r="41" spans="1:51" ht="12" customHeight="1">
      <c r="A41" s="585"/>
      <c r="B41" s="588"/>
      <c r="C41" s="591"/>
      <c r="D41" s="594"/>
      <c r="E41" s="597"/>
      <c r="F41" s="568"/>
      <c r="G41" s="569"/>
      <c r="H41" s="238" t="s">
        <v>373</v>
      </c>
      <c r="I41" s="239" t="str">
        <f>IFERROR(VLOOKUP(I40,'P1'!$B:$AP,41,FALSE),"")</f>
        <v/>
      </c>
      <c r="J41" s="239" t="str">
        <f>IFERROR(VLOOKUP(J40,'P1'!$B:$AP,41,FALSE),"")</f>
        <v/>
      </c>
      <c r="K41" s="239" t="str">
        <f>IFERROR(VLOOKUP(K40,'P1'!$B:$AP,41,FALSE),"")</f>
        <v/>
      </c>
      <c r="L41" s="239" t="str">
        <f>IFERROR(VLOOKUP(L40,'P1'!$B:$AP,41,FALSE),"")</f>
        <v/>
      </c>
      <c r="M41" s="239" t="str">
        <f>IFERROR(VLOOKUP(M40,'P1'!$B:$AP,41,FALSE),"")</f>
        <v/>
      </c>
      <c r="N41" s="239" t="str">
        <f>IFERROR(VLOOKUP(N40,'P1'!$B:$AP,41,FALSE),"")</f>
        <v/>
      </c>
      <c r="O41" s="239" t="str">
        <f>IFERROR(VLOOKUP(O40,'P1'!$B:$AP,41,FALSE),"")</f>
        <v/>
      </c>
      <c r="P41" s="239" t="str">
        <f>IFERROR(VLOOKUP(P40,'P1'!$B:$AP,41,FALSE),"")</f>
        <v/>
      </c>
      <c r="Q41" s="239" t="str">
        <f>IFERROR(VLOOKUP(Q40,'P1'!$B:$AP,41,FALSE),"")</f>
        <v/>
      </c>
      <c r="R41" s="239" t="str">
        <f>IFERROR(VLOOKUP(R40,'P1'!$B:$AP,41,FALSE),"")</f>
        <v/>
      </c>
      <c r="S41" s="239" t="str">
        <f>IFERROR(VLOOKUP(S40,'P1'!$B:$AP,41,FALSE),"")</f>
        <v/>
      </c>
      <c r="T41" s="239" t="str">
        <f>IFERROR(VLOOKUP(T40,'P1'!$B:$AP,41,FALSE),"")</f>
        <v/>
      </c>
      <c r="U41" s="239" t="str">
        <f>IFERROR(VLOOKUP(U40,'P1'!$B:$AP,41,FALSE),"")</f>
        <v/>
      </c>
      <c r="V41" s="239" t="str">
        <f>IFERROR(VLOOKUP(V40,'P1'!$B:$AP,41,FALSE),"")</f>
        <v/>
      </c>
      <c r="W41" s="239" t="str">
        <f>IFERROR(VLOOKUP(W40,'P1'!$B:$AP,41,FALSE),"")</f>
        <v/>
      </c>
      <c r="X41" s="239" t="str">
        <f>IFERROR(VLOOKUP(X40,'P1'!$B:$AP,41,FALSE),"")</f>
        <v/>
      </c>
      <c r="Y41" s="239" t="str">
        <f>IFERROR(VLOOKUP(Y40,'P1'!$B:$AP,41,FALSE),"")</f>
        <v/>
      </c>
      <c r="Z41" s="239" t="str">
        <f>IFERROR(VLOOKUP(Z40,'P1'!$B:$AP,41,FALSE),"")</f>
        <v/>
      </c>
      <c r="AA41" s="239" t="str">
        <f>IFERROR(VLOOKUP(AA40,'P1'!$B:$AP,41,FALSE),"")</f>
        <v/>
      </c>
      <c r="AB41" s="239" t="str">
        <f>IFERROR(VLOOKUP(AB40,'P1'!$B:$AP,41,FALSE),"")</f>
        <v/>
      </c>
      <c r="AC41" s="239" t="str">
        <f>IFERROR(VLOOKUP(AC40,'P1'!$B:$AP,41,FALSE),"")</f>
        <v/>
      </c>
      <c r="AD41" s="239" t="str">
        <f>IFERROR(VLOOKUP(AD40,'P1'!$B:$AP,41,FALSE),"")</f>
        <v/>
      </c>
      <c r="AE41" s="239" t="str">
        <f>IFERROR(VLOOKUP(AE40,'P1'!$B:$AP,41,FALSE),"")</f>
        <v/>
      </c>
      <c r="AF41" s="239" t="str">
        <f>IFERROR(VLOOKUP(AF40,'P1'!$B:$AP,41,FALSE),"")</f>
        <v/>
      </c>
      <c r="AG41" s="239" t="str">
        <f>IFERROR(VLOOKUP(AG40,'P1'!$B:$AP,41,FALSE),"")</f>
        <v/>
      </c>
      <c r="AH41" s="239" t="str">
        <f>IFERROR(VLOOKUP(AH40,'P1'!$B:$AP,41,FALSE),"")</f>
        <v/>
      </c>
      <c r="AI41" s="239" t="str">
        <f>IFERROR(VLOOKUP(AI40,'P1'!$B:$AP,41,FALSE),"")</f>
        <v/>
      </c>
      <c r="AJ41" s="239" t="str">
        <f>IFERROR(VLOOKUP(AJ40,'P1'!$B:$AP,41,FALSE),"")</f>
        <v/>
      </c>
      <c r="AK41" s="239" t="str">
        <f>IFERROR(VLOOKUP(AK40,'P1'!$B:$AP,41,FALSE),"")</f>
        <v/>
      </c>
      <c r="AL41" s="239" t="str">
        <f>IFERROR(VLOOKUP(AL40,'P1'!$B:$AP,41,FALSE),"")</f>
        <v/>
      </c>
      <c r="AM41" s="239" t="str">
        <f>IFERROR(VLOOKUP(AM40,'P1'!$B:$AP,41,FALSE),"")</f>
        <v/>
      </c>
      <c r="AN41" s="573"/>
      <c r="AO41" s="576"/>
      <c r="AP41" s="580"/>
      <c r="AQ41" s="581"/>
      <c r="AR41" s="576"/>
      <c r="AU41" s="486" t="str">
        <f>IFERROR(IF($D40="□",ROUNDDOWN($AO40/$AK$7,1),ROUNDDOWN($AO40/$AK$9,1)),"")</f>
        <v/>
      </c>
      <c r="AV41" s="486" t="str">
        <f>IFERROR(IF($D40="□",ROUNDDOWN($AN40/$AO$7,1),ROUNDDOWN($AN40/$AO$9,1)),"")</f>
        <v/>
      </c>
      <c r="AX41" s="486" t="str">
        <f>IFERROR(IF($D40="□",(VLOOKUP(F40,'[8]ますた君 '!$C:$E,3,FALSE)/($AK$7*4)),(VLOOKUP(F40,'[8]ますた君 '!$C:$E,3,FALSE)/($AK$9*4))),"")</f>
        <v/>
      </c>
      <c r="AY41" s="486" t="str">
        <f>IFERROR(IF($D40="□",(VLOOKUP(F40,'[8]ますた君 '!$C:$E,3,FALSE)/$AO$7),(VLOOKUP(F40,'[8]ますた君 '!$C:$E,3,FALSE)/$AO$9)),"")</f>
        <v/>
      </c>
    </row>
    <row r="42" spans="1:51" ht="12" customHeight="1">
      <c r="A42" s="586"/>
      <c r="B42" s="589"/>
      <c r="C42" s="592"/>
      <c r="D42" s="595"/>
      <c r="E42" s="598"/>
      <c r="F42" s="570"/>
      <c r="G42" s="571"/>
      <c r="H42" s="241" t="s">
        <v>374</v>
      </c>
      <c r="I42" s="239" t="str">
        <f>IFERROR(VLOOKUP(I40,'P1'!$B:$AP,31,FALSE),"")</f>
        <v/>
      </c>
      <c r="J42" s="239" t="str">
        <f>IFERROR(VLOOKUP(J40,'P1'!$B:$AP,31,FALSE),"")</f>
        <v/>
      </c>
      <c r="K42" s="239" t="str">
        <f>IFERROR(VLOOKUP(K40,'P1'!$B:$AP,31,FALSE),"")</f>
        <v/>
      </c>
      <c r="L42" s="239" t="str">
        <f>IFERROR(VLOOKUP(L40,'P1'!$B:$AP,31,FALSE),"")</f>
        <v/>
      </c>
      <c r="M42" s="239" t="str">
        <f>IFERROR(VLOOKUP(M40,'P1'!$B:$AP,31,FALSE),"")</f>
        <v/>
      </c>
      <c r="N42" s="239" t="str">
        <f>IFERROR(VLOOKUP(N40,'P1'!$B:$AP,31,FALSE),"")</f>
        <v/>
      </c>
      <c r="O42" s="239" t="str">
        <f>IFERROR(VLOOKUP(O40,'P1'!$B:$AP,31,FALSE),"")</f>
        <v/>
      </c>
      <c r="P42" s="239" t="str">
        <f>IFERROR(VLOOKUP(P40,'P1'!$B:$AP,31,FALSE),"")</f>
        <v/>
      </c>
      <c r="Q42" s="239" t="str">
        <f>IFERROR(VLOOKUP(Q40,'P1'!$B:$AP,31,FALSE),"")</f>
        <v/>
      </c>
      <c r="R42" s="239" t="str">
        <f>IFERROR(VLOOKUP(R40,'P1'!$B:$AP,31,FALSE),"")</f>
        <v/>
      </c>
      <c r="S42" s="239" t="str">
        <f>IFERROR(VLOOKUP(S40,'P1'!$B:$AP,31,FALSE),"")</f>
        <v/>
      </c>
      <c r="T42" s="239" t="str">
        <f>IFERROR(VLOOKUP(T40,'P1'!$B:$AP,31,FALSE),"")</f>
        <v/>
      </c>
      <c r="U42" s="239" t="str">
        <f>IFERROR(VLOOKUP(U40,'P1'!$B:$AP,31,FALSE),"")</f>
        <v/>
      </c>
      <c r="V42" s="239" t="str">
        <f>IFERROR(VLOOKUP(V40,'P1'!$B:$AP,31,FALSE),"")</f>
        <v/>
      </c>
      <c r="W42" s="239" t="str">
        <f>IFERROR(VLOOKUP(W40,'P1'!$B:$AP,31,FALSE),"")</f>
        <v/>
      </c>
      <c r="X42" s="239" t="str">
        <f>IFERROR(VLOOKUP(X40,'P1'!$B:$AP,31,FALSE),"")</f>
        <v/>
      </c>
      <c r="Y42" s="239" t="str">
        <f>IFERROR(VLOOKUP(Y40,'P1'!$B:$AP,31,FALSE),"")</f>
        <v/>
      </c>
      <c r="Z42" s="239" t="str">
        <f>IFERROR(VLOOKUP(Z40,'P1'!$B:$AP,31,FALSE),"")</f>
        <v/>
      </c>
      <c r="AA42" s="239" t="str">
        <f>IFERROR(VLOOKUP(AA40,'P1'!$B:$AP,31,FALSE),"")</f>
        <v/>
      </c>
      <c r="AB42" s="239" t="str">
        <f>IFERROR(VLOOKUP(AB40,'P1'!$B:$AP,31,FALSE),"")</f>
        <v/>
      </c>
      <c r="AC42" s="239" t="str">
        <f>IFERROR(VLOOKUP(AC40,'P1'!$B:$AP,31,FALSE),"")</f>
        <v/>
      </c>
      <c r="AD42" s="239" t="str">
        <f>IFERROR(VLOOKUP(AD40,'P1'!$B:$AP,31,FALSE),"")</f>
        <v/>
      </c>
      <c r="AE42" s="239" t="str">
        <f>IFERROR(VLOOKUP(AE40,'P1'!$B:$AP,31,FALSE),"")</f>
        <v/>
      </c>
      <c r="AF42" s="239" t="str">
        <f>IFERROR(VLOOKUP(AF40,'P1'!$B:$AP,31,FALSE),"")</f>
        <v/>
      </c>
      <c r="AG42" s="239" t="str">
        <f>IFERROR(VLOOKUP(AG40,'P1'!$B:$AP,31,FALSE),"")</f>
        <v/>
      </c>
      <c r="AH42" s="239" t="str">
        <f>IFERROR(VLOOKUP(AH40,'P1'!$B:$AP,31,FALSE),"")</f>
        <v/>
      </c>
      <c r="AI42" s="239" t="str">
        <f>IFERROR(VLOOKUP(AI40,'P1'!$B:$AP,31,FALSE),"")</f>
        <v/>
      </c>
      <c r="AJ42" s="239" t="str">
        <f>IFERROR(VLOOKUP(AJ40,'P1'!$B:$AP,31,FALSE),"")</f>
        <v/>
      </c>
      <c r="AK42" s="239" t="str">
        <f>IFERROR(VLOOKUP(AK40,'P1'!$B:$AP,31,FALSE),"")</f>
        <v/>
      </c>
      <c r="AL42" s="239" t="str">
        <f>IFERROR(VLOOKUP(AL40,'P1'!$B:$AP,31,FALSE),"")</f>
        <v/>
      </c>
      <c r="AM42" s="239" t="str">
        <f>IFERROR(VLOOKUP(AM40,'P1'!$B:$AP,31,FALSE),"")</f>
        <v/>
      </c>
      <c r="AN42" s="574"/>
      <c r="AO42" s="577"/>
      <c r="AP42" s="582"/>
      <c r="AQ42" s="583"/>
      <c r="AR42" s="577"/>
      <c r="AU42" s="487"/>
      <c r="AV42" s="487"/>
      <c r="AX42" s="487"/>
      <c r="AY42" s="487"/>
    </row>
    <row r="43" spans="1:51" ht="12" customHeight="1">
      <c r="A43" s="584">
        <v>8</v>
      </c>
      <c r="B43" s="587"/>
      <c r="C43" s="590"/>
      <c r="D43" s="593" t="s">
        <v>243</v>
      </c>
      <c r="E43" s="596"/>
      <c r="F43" s="566"/>
      <c r="G43" s="567"/>
      <c r="H43" s="236" t="s">
        <v>368</v>
      </c>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572">
        <f>+SUM(I44:AM45)</f>
        <v>0</v>
      </c>
      <c r="AO43" s="575">
        <f>IF($AN$4="４週",AN43/4,AN43/(DAY(EOMONTH($I$20,0))/7))</f>
        <v>0</v>
      </c>
      <c r="AP43" s="578"/>
      <c r="AQ43" s="579"/>
      <c r="AR43" s="575" t="str">
        <f>IF(AN32="４週",AU44,AV44)</f>
        <v/>
      </c>
      <c r="AU43" s="485" t="s">
        <v>369</v>
      </c>
      <c r="AV43" s="485" t="s">
        <v>370</v>
      </c>
      <c r="AX43" s="485" t="s">
        <v>371</v>
      </c>
      <c r="AY43" s="485" t="s">
        <v>372</v>
      </c>
    </row>
    <row r="44" spans="1:51" ht="12" customHeight="1">
      <c r="A44" s="585"/>
      <c r="B44" s="588"/>
      <c r="C44" s="591"/>
      <c r="D44" s="594"/>
      <c r="E44" s="597"/>
      <c r="F44" s="568"/>
      <c r="G44" s="569"/>
      <c r="H44" s="238" t="s">
        <v>373</v>
      </c>
      <c r="I44" s="239" t="str">
        <f>IFERROR(VLOOKUP(I43,'P1'!$B:$AP,41,FALSE),"")</f>
        <v/>
      </c>
      <c r="J44" s="239" t="str">
        <f>IFERROR(VLOOKUP(J43,'P1'!$B:$AP,41,FALSE),"")</f>
        <v/>
      </c>
      <c r="K44" s="239" t="str">
        <f>IFERROR(VLOOKUP(K43,'P1'!$B:$AP,41,FALSE),"")</f>
        <v/>
      </c>
      <c r="L44" s="239" t="str">
        <f>IFERROR(VLOOKUP(L43,'P1'!$B:$AP,41,FALSE),"")</f>
        <v/>
      </c>
      <c r="M44" s="239" t="str">
        <f>IFERROR(VLOOKUP(M43,'P1'!$B:$AP,41,FALSE),"")</f>
        <v/>
      </c>
      <c r="N44" s="239" t="str">
        <f>IFERROR(VLOOKUP(N43,'P1'!$B:$AP,41,FALSE),"")</f>
        <v/>
      </c>
      <c r="O44" s="239" t="str">
        <f>IFERROR(VLOOKUP(O43,'P1'!$B:$AP,41,FALSE),"")</f>
        <v/>
      </c>
      <c r="P44" s="239" t="str">
        <f>IFERROR(VLOOKUP(P43,'P1'!$B:$AP,41,FALSE),"")</f>
        <v/>
      </c>
      <c r="Q44" s="239" t="str">
        <f>IFERROR(VLOOKUP(Q43,'P1'!$B:$AP,41,FALSE),"")</f>
        <v/>
      </c>
      <c r="R44" s="239" t="str">
        <f>IFERROR(VLOOKUP(R43,'P1'!$B:$AP,41,FALSE),"")</f>
        <v/>
      </c>
      <c r="S44" s="239" t="str">
        <f>IFERROR(VLOOKUP(S43,'P1'!$B:$AP,41,FALSE),"")</f>
        <v/>
      </c>
      <c r="T44" s="239" t="str">
        <f>IFERROR(VLOOKUP(T43,'P1'!$B:$AP,41,FALSE),"")</f>
        <v/>
      </c>
      <c r="U44" s="239" t="str">
        <f>IFERROR(VLOOKUP(U43,'P1'!$B:$AP,41,FALSE),"")</f>
        <v/>
      </c>
      <c r="V44" s="239" t="str">
        <f>IFERROR(VLOOKUP(V43,'P1'!$B:$AP,41,FALSE),"")</f>
        <v/>
      </c>
      <c r="W44" s="239" t="str">
        <f>IFERROR(VLOOKUP(W43,'P1'!$B:$AP,41,FALSE),"")</f>
        <v/>
      </c>
      <c r="X44" s="239" t="str">
        <f>IFERROR(VLOOKUP(X43,'P1'!$B:$AP,41,FALSE),"")</f>
        <v/>
      </c>
      <c r="Y44" s="239" t="str">
        <f>IFERROR(VLOOKUP(Y43,'P1'!$B:$AP,41,FALSE),"")</f>
        <v/>
      </c>
      <c r="Z44" s="239" t="str">
        <f>IFERROR(VLOOKUP(Z43,'P1'!$B:$AP,41,FALSE),"")</f>
        <v/>
      </c>
      <c r="AA44" s="239" t="str">
        <f>IFERROR(VLOOKUP(AA43,'P1'!$B:$AP,41,FALSE),"")</f>
        <v/>
      </c>
      <c r="AB44" s="239" t="str">
        <f>IFERROR(VLOOKUP(AB43,'P1'!$B:$AP,41,FALSE),"")</f>
        <v/>
      </c>
      <c r="AC44" s="239" t="str">
        <f>IFERROR(VLOOKUP(AC43,'P1'!$B:$AP,41,FALSE),"")</f>
        <v/>
      </c>
      <c r="AD44" s="239" t="str">
        <f>IFERROR(VLOOKUP(AD43,'P1'!$B:$AP,41,FALSE),"")</f>
        <v/>
      </c>
      <c r="AE44" s="239" t="str">
        <f>IFERROR(VLOOKUP(AE43,'P1'!$B:$AP,41,FALSE),"")</f>
        <v/>
      </c>
      <c r="AF44" s="239" t="str">
        <f>IFERROR(VLOOKUP(AF43,'P1'!$B:$AP,41,FALSE),"")</f>
        <v/>
      </c>
      <c r="AG44" s="239" t="str">
        <f>IFERROR(VLOOKUP(AG43,'P1'!$B:$AP,41,FALSE),"")</f>
        <v/>
      </c>
      <c r="AH44" s="239" t="str">
        <f>IFERROR(VLOOKUP(AH43,'P1'!$B:$AP,41,FALSE),"")</f>
        <v/>
      </c>
      <c r="AI44" s="239" t="str">
        <f>IFERROR(VLOOKUP(AI43,'P1'!$B:$AP,41,FALSE),"")</f>
        <v/>
      </c>
      <c r="AJ44" s="239" t="str">
        <f>IFERROR(VLOOKUP(AJ43,'P1'!$B:$AP,41,FALSE),"")</f>
        <v/>
      </c>
      <c r="AK44" s="239" t="str">
        <f>IFERROR(VLOOKUP(AK43,'P1'!$B:$AP,41,FALSE),"")</f>
        <v/>
      </c>
      <c r="AL44" s="239" t="str">
        <f>IFERROR(VLOOKUP(AL43,'P1'!$B:$AP,41,FALSE),"")</f>
        <v/>
      </c>
      <c r="AM44" s="239" t="str">
        <f>IFERROR(VLOOKUP(AM43,'P1'!$B:$AP,41,FALSE),"")</f>
        <v/>
      </c>
      <c r="AN44" s="573"/>
      <c r="AO44" s="576"/>
      <c r="AP44" s="580"/>
      <c r="AQ44" s="581"/>
      <c r="AR44" s="576"/>
      <c r="AU44" s="486" t="str">
        <f>IFERROR(IF($D43="□",ROUNDDOWN($AO43/$AK$7,1),ROUNDDOWN($AO43/$AK$9,1)),"")</f>
        <v/>
      </c>
      <c r="AV44" s="486" t="str">
        <f>IFERROR(IF($D43="□",ROUNDDOWN($AN43/$AO$7,1),ROUNDDOWN($AN43/$AO$9,1)),"")</f>
        <v/>
      </c>
      <c r="AX44" s="486" t="str">
        <f>IFERROR(IF($D43="□",(VLOOKUP(F43,'[8]ますた君 '!$C:$E,3,FALSE)/($AK$7*4)),(VLOOKUP(F43,'[8]ますた君 '!$C:$E,3,FALSE)/($AK$9*4))),"")</f>
        <v/>
      </c>
      <c r="AY44" s="486" t="str">
        <f>IFERROR(IF($D43="□",(VLOOKUP(F43,'[8]ますた君 '!$C:$E,3,FALSE)/$AO$7),(VLOOKUP(F43,'[8]ますた君 '!$C:$E,3,FALSE)/$AO$9)),"")</f>
        <v/>
      </c>
    </row>
    <row r="45" spans="1:51" ht="12" customHeight="1">
      <c r="A45" s="586"/>
      <c r="B45" s="589"/>
      <c r="C45" s="592"/>
      <c r="D45" s="595"/>
      <c r="E45" s="598"/>
      <c r="F45" s="570"/>
      <c r="G45" s="571"/>
      <c r="H45" s="241" t="s">
        <v>374</v>
      </c>
      <c r="I45" s="239" t="str">
        <f>IFERROR(VLOOKUP(I43,'P1'!$B:$AP,31,FALSE),"")</f>
        <v/>
      </c>
      <c r="J45" s="239" t="str">
        <f>IFERROR(VLOOKUP(J43,'P1'!$B:$AP,31,FALSE),"")</f>
        <v/>
      </c>
      <c r="K45" s="239" t="str">
        <f>IFERROR(VLOOKUP(K43,'P1'!$B:$AP,31,FALSE),"")</f>
        <v/>
      </c>
      <c r="L45" s="239" t="str">
        <f>IFERROR(VLOOKUP(L43,'P1'!$B:$AP,31,FALSE),"")</f>
        <v/>
      </c>
      <c r="M45" s="239" t="str">
        <f>IFERROR(VLOOKUP(M43,'P1'!$B:$AP,31,FALSE),"")</f>
        <v/>
      </c>
      <c r="N45" s="239" t="str">
        <f>IFERROR(VLOOKUP(N43,'P1'!$B:$AP,31,FALSE),"")</f>
        <v/>
      </c>
      <c r="O45" s="239" t="str">
        <f>IFERROR(VLOOKUP(O43,'P1'!$B:$AP,31,FALSE),"")</f>
        <v/>
      </c>
      <c r="P45" s="239" t="str">
        <f>IFERROR(VLOOKUP(P43,'P1'!$B:$AP,31,FALSE),"")</f>
        <v/>
      </c>
      <c r="Q45" s="239" t="str">
        <f>IFERROR(VLOOKUP(Q43,'P1'!$B:$AP,31,FALSE),"")</f>
        <v/>
      </c>
      <c r="R45" s="239" t="str">
        <f>IFERROR(VLOOKUP(R43,'P1'!$B:$AP,31,FALSE),"")</f>
        <v/>
      </c>
      <c r="S45" s="239" t="str">
        <f>IFERROR(VLOOKUP(S43,'P1'!$B:$AP,31,FALSE),"")</f>
        <v/>
      </c>
      <c r="T45" s="239" t="str">
        <f>IFERROR(VLOOKUP(T43,'P1'!$B:$AP,31,FALSE),"")</f>
        <v/>
      </c>
      <c r="U45" s="239" t="str">
        <f>IFERROR(VLOOKUP(U43,'P1'!$B:$AP,31,FALSE),"")</f>
        <v/>
      </c>
      <c r="V45" s="239" t="str">
        <f>IFERROR(VLOOKUP(V43,'P1'!$B:$AP,31,FALSE),"")</f>
        <v/>
      </c>
      <c r="W45" s="239" t="str">
        <f>IFERROR(VLOOKUP(W43,'P1'!$B:$AP,31,FALSE),"")</f>
        <v/>
      </c>
      <c r="X45" s="239" t="str">
        <f>IFERROR(VLOOKUP(X43,'P1'!$B:$AP,31,FALSE),"")</f>
        <v/>
      </c>
      <c r="Y45" s="239" t="str">
        <f>IFERROR(VLOOKUP(Y43,'P1'!$B:$AP,31,FALSE),"")</f>
        <v/>
      </c>
      <c r="Z45" s="239" t="str">
        <f>IFERROR(VLOOKUP(Z43,'P1'!$B:$AP,31,FALSE),"")</f>
        <v/>
      </c>
      <c r="AA45" s="239" t="str">
        <f>IFERROR(VLOOKUP(AA43,'P1'!$B:$AP,31,FALSE),"")</f>
        <v/>
      </c>
      <c r="AB45" s="239" t="str">
        <f>IFERROR(VLOOKUP(AB43,'P1'!$B:$AP,31,FALSE),"")</f>
        <v/>
      </c>
      <c r="AC45" s="239" t="str">
        <f>IFERROR(VLOOKUP(AC43,'P1'!$B:$AP,31,FALSE),"")</f>
        <v/>
      </c>
      <c r="AD45" s="239" t="str">
        <f>IFERROR(VLOOKUP(AD43,'P1'!$B:$AP,31,FALSE),"")</f>
        <v/>
      </c>
      <c r="AE45" s="239" t="str">
        <f>IFERROR(VLOOKUP(AE43,'P1'!$B:$AP,31,FALSE),"")</f>
        <v/>
      </c>
      <c r="AF45" s="239" t="str">
        <f>IFERROR(VLOOKUP(AF43,'P1'!$B:$AP,31,FALSE),"")</f>
        <v/>
      </c>
      <c r="AG45" s="239" t="str">
        <f>IFERROR(VLOOKUP(AG43,'P1'!$B:$AP,31,FALSE),"")</f>
        <v/>
      </c>
      <c r="AH45" s="239" t="str">
        <f>IFERROR(VLOOKUP(AH43,'P1'!$B:$AP,31,FALSE),"")</f>
        <v/>
      </c>
      <c r="AI45" s="239" t="str">
        <f>IFERROR(VLOOKUP(AI43,'P1'!$B:$AP,31,FALSE),"")</f>
        <v/>
      </c>
      <c r="AJ45" s="239" t="str">
        <f>IFERROR(VLOOKUP(AJ43,'P1'!$B:$AP,31,FALSE),"")</f>
        <v/>
      </c>
      <c r="AK45" s="239" t="str">
        <f>IFERROR(VLOOKUP(AK43,'P1'!$B:$AP,31,FALSE),"")</f>
        <v/>
      </c>
      <c r="AL45" s="239" t="str">
        <f>IFERROR(VLOOKUP(AL43,'P1'!$B:$AP,31,FALSE),"")</f>
        <v/>
      </c>
      <c r="AM45" s="239" t="str">
        <f>IFERROR(VLOOKUP(AM43,'P1'!$B:$AP,31,FALSE),"")</f>
        <v/>
      </c>
      <c r="AN45" s="574"/>
      <c r="AO45" s="577"/>
      <c r="AP45" s="582"/>
      <c r="AQ45" s="583"/>
      <c r="AR45" s="577"/>
      <c r="AU45" s="487"/>
      <c r="AV45" s="487"/>
      <c r="AX45" s="487"/>
      <c r="AY45" s="487"/>
    </row>
    <row r="46" spans="1:51" ht="12" customHeight="1">
      <c r="A46" s="584">
        <v>9</v>
      </c>
      <c r="B46" s="587"/>
      <c r="C46" s="590"/>
      <c r="D46" s="593" t="s">
        <v>243</v>
      </c>
      <c r="E46" s="596"/>
      <c r="F46" s="566"/>
      <c r="G46" s="567"/>
      <c r="H46" s="236" t="s">
        <v>368</v>
      </c>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572">
        <f>+SUM(I47:AM48)</f>
        <v>0</v>
      </c>
      <c r="AO46" s="575">
        <f>IF($AN$4="４週",AN46/4,AN46/(DAY(EOMONTH($I$20,0))/7))</f>
        <v>0</v>
      </c>
      <c r="AP46" s="578"/>
      <c r="AQ46" s="579"/>
      <c r="AR46" s="575" t="str">
        <f>IF(AN35="４週",AU47,AV47)</f>
        <v/>
      </c>
      <c r="AU46" s="485" t="s">
        <v>369</v>
      </c>
      <c r="AV46" s="485" t="s">
        <v>370</v>
      </c>
      <c r="AX46" s="485" t="s">
        <v>371</v>
      </c>
      <c r="AY46" s="485" t="s">
        <v>372</v>
      </c>
    </row>
    <row r="47" spans="1:51" ht="12" customHeight="1">
      <c r="A47" s="585"/>
      <c r="B47" s="588"/>
      <c r="C47" s="591"/>
      <c r="D47" s="594"/>
      <c r="E47" s="597"/>
      <c r="F47" s="568"/>
      <c r="G47" s="569"/>
      <c r="H47" s="238" t="s">
        <v>373</v>
      </c>
      <c r="I47" s="239" t="str">
        <f>IFERROR(VLOOKUP(I46,'P1'!$B:$AP,41,FALSE),"")</f>
        <v/>
      </c>
      <c r="J47" s="239" t="str">
        <f>IFERROR(VLOOKUP(J46,'P1'!$B:$AP,41,FALSE),"")</f>
        <v/>
      </c>
      <c r="K47" s="239" t="str">
        <f>IFERROR(VLOOKUP(K46,'P1'!$B:$AP,41,FALSE),"")</f>
        <v/>
      </c>
      <c r="L47" s="239" t="str">
        <f>IFERROR(VLOOKUP(L46,'P1'!$B:$AP,41,FALSE),"")</f>
        <v/>
      </c>
      <c r="M47" s="239" t="str">
        <f>IFERROR(VLOOKUP(M46,'P1'!$B:$AP,41,FALSE),"")</f>
        <v/>
      </c>
      <c r="N47" s="239" t="str">
        <f>IFERROR(VLOOKUP(N46,'P1'!$B:$AP,41,FALSE),"")</f>
        <v/>
      </c>
      <c r="O47" s="239" t="str">
        <f>IFERROR(VLOOKUP(O46,'P1'!$B:$AP,41,FALSE),"")</f>
        <v/>
      </c>
      <c r="P47" s="239" t="str">
        <f>IFERROR(VLOOKUP(P46,'P1'!$B:$AP,41,FALSE),"")</f>
        <v/>
      </c>
      <c r="Q47" s="239" t="str">
        <f>IFERROR(VLOOKUP(Q46,'P1'!$B:$AP,41,FALSE),"")</f>
        <v/>
      </c>
      <c r="R47" s="239" t="str">
        <f>IFERROR(VLOOKUP(R46,'P1'!$B:$AP,41,FALSE),"")</f>
        <v/>
      </c>
      <c r="S47" s="239" t="str">
        <f>IFERROR(VLOOKUP(S46,'P1'!$B:$AP,41,FALSE),"")</f>
        <v/>
      </c>
      <c r="T47" s="239" t="str">
        <f>IFERROR(VLOOKUP(T46,'P1'!$B:$AP,41,FALSE),"")</f>
        <v/>
      </c>
      <c r="U47" s="239" t="str">
        <f>IFERROR(VLOOKUP(U46,'P1'!$B:$AP,41,FALSE),"")</f>
        <v/>
      </c>
      <c r="V47" s="239" t="str">
        <f>IFERROR(VLOOKUP(V46,'P1'!$B:$AP,41,FALSE),"")</f>
        <v/>
      </c>
      <c r="W47" s="239" t="str">
        <f>IFERROR(VLOOKUP(W46,'P1'!$B:$AP,41,FALSE),"")</f>
        <v/>
      </c>
      <c r="X47" s="239" t="str">
        <f>IFERROR(VLOOKUP(X46,'P1'!$B:$AP,41,FALSE),"")</f>
        <v/>
      </c>
      <c r="Y47" s="239" t="str">
        <f>IFERROR(VLOOKUP(Y46,'P1'!$B:$AP,41,FALSE),"")</f>
        <v/>
      </c>
      <c r="Z47" s="239" t="str">
        <f>IFERROR(VLOOKUP(Z46,'P1'!$B:$AP,41,FALSE),"")</f>
        <v/>
      </c>
      <c r="AA47" s="239" t="str">
        <f>IFERROR(VLOOKUP(AA46,'P1'!$B:$AP,41,FALSE),"")</f>
        <v/>
      </c>
      <c r="AB47" s="239" t="str">
        <f>IFERROR(VLOOKUP(AB46,'P1'!$B:$AP,41,FALSE),"")</f>
        <v/>
      </c>
      <c r="AC47" s="239" t="str">
        <f>IFERROR(VLOOKUP(AC46,'P1'!$B:$AP,41,FALSE),"")</f>
        <v/>
      </c>
      <c r="AD47" s="239" t="str">
        <f>IFERROR(VLOOKUP(AD46,'P1'!$B:$AP,41,FALSE),"")</f>
        <v/>
      </c>
      <c r="AE47" s="239" t="str">
        <f>IFERROR(VLOOKUP(AE46,'P1'!$B:$AP,41,FALSE),"")</f>
        <v/>
      </c>
      <c r="AF47" s="239" t="str">
        <f>IFERROR(VLOOKUP(AF46,'P1'!$B:$AP,41,FALSE),"")</f>
        <v/>
      </c>
      <c r="AG47" s="239" t="str">
        <f>IFERROR(VLOOKUP(AG46,'P1'!$B:$AP,41,FALSE),"")</f>
        <v/>
      </c>
      <c r="AH47" s="239" t="str">
        <f>IFERROR(VLOOKUP(AH46,'P1'!$B:$AP,41,FALSE),"")</f>
        <v/>
      </c>
      <c r="AI47" s="239" t="str">
        <f>IFERROR(VLOOKUP(AI46,'P1'!$B:$AP,41,FALSE),"")</f>
        <v/>
      </c>
      <c r="AJ47" s="239" t="str">
        <f>IFERROR(VLOOKUP(AJ46,'P1'!$B:$AP,41,FALSE),"")</f>
        <v/>
      </c>
      <c r="AK47" s="239" t="str">
        <f>IFERROR(VLOOKUP(AK46,'P1'!$B:$AP,41,FALSE),"")</f>
        <v/>
      </c>
      <c r="AL47" s="239" t="str">
        <f>IFERROR(VLOOKUP(AL46,'P1'!$B:$AP,41,FALSE),"")</f>
        <v/>
      </c>
      <c r="AM47" s="239" t="str">
        <f>IFERROR(VLOOKUP(AM46,'P1'!$B:$AP,41,FALSE),"")</f>
        <v/>
      </c>
      <c r="AN47" s="573"/>
      <c r="AO47" s="576"/>
      <c r="AP47" s="580"/>
      <c r="AQ47" s="581"/>
      <c r="AR47" s="576"/>
      <c r="AU47" s="486" t="str">
        <f>IFERROR(IF($D46="□",ROUNDDOWN($AO46/$AK$7,1),ROUNDDOWN($AO46/$AK$9,1)),"")</f>
        <v/>
      </c>
      <c r="AV47" s="486" t="str">
        <f>IFERROR(IF($D46="□",ROUNDDOWN($AN46/$AO$7,1),ROUNDDOWN($AN46/$AO$9,1)),"")</f>
        <v/>
      </c>
      <c r="AX47" s="486" t="str">
        <f>IFERROR(IF($D46="□",(VLOOKUP(F46,'[8]ますた君 '!$C:$E,3,FALSE)/($AK$7*4)),(VLOOKUP(F46,'[8]ますた君 '!$C:$E,3,FALSE)/($AK$9*4))),"")</f>
        <v/>
      </c>
      <c r="AY47" s="486" t="str">
        <f>IFERROR(IF($D46="□",(VLOOKUP(F46,'[8]ますた君 '!$C:$E,3,FALSE)/$AO$7),(VLOOKUP(F46,'[8]ますた君 '!$C:$E,3,FALSE)/$AO$9)),"")</f>
        <v/>
      </c>
    </row>
    <row r="48" spans="1:51" ht="12" customHeight="1">
      <c r="A48" s="586"/>
      <c r="B48" s="589"/>
      <c r="C48" s="592"/>
      <c r="D48" s="595"/>
      <c r="E48" s="598"/>
      <c r="F48" s="570"/>
      <c r="G48" s="571"/>
      <c r="H48" s="241" t="s">
        <v>374</v>
      </c>
      <c r="I48" s="239" t="str">
        <f>IFERROR(VLOOKUP(I46,'P1'!$B:$AP,31,FALSE),"")</f>
        <v/>
      </c>
      <c r="J48" s="239" t="str">
        <f>IFERROR(VLOOKUP(J46,'P1'!$B:$AP,31,FALSE),"")</f>
        <v/>
      </c>
      <c r="K48" s="239" t="str">
        <f>IFERROR(VLOOKUP(K46,'P1'!$B:$AP,31,FALSE),"")</f>
        <v/>
      </c>
      <c r="L48" s="239" t="str">
        <f>IFERROR(VLOOKUP(L46,'P1'!$B:$AP,31,FALSE),"")</f>
        <v/>
      </c>
      <c r="M48" s="239" t="str">
        <f>IFERROR(VLOOKUP(M46,'P1'!$B:$AP,31,FALSE),"")</f>
        <v/>
      </c>
      <c r="N48" s="239" t="str">
        <f>IFERROR(VLOOKUP(N46,'P1'!$B:$AP,31,FALSE),"")</f>
        <v/>
      </c>
      <c r="O48" s="239" t="str">
        <f>IFERROR(VLOOKUP(O46,'P1'!$B:$AP,31,FALSE),"")</f>
        <v/>
      </c>
      <c r="P48" s="239" t="str">
        <f>IFERROR(VLOOKUP(P46,'P1'!$B:$AP,31,FALSE),"")</f>
        <v/>
      </c>
      <c r="Q48" s="239" t="str">
        <f>IFERROR(VLOOKUP(Q46,'P1'!$B:$AP,31,FALSE),"")</f>
        <v/>
      </c>
      <c r="R48" s="239" t="str">
        <f>IFERROR(VLOOKUP(R46,'P1'!$B:$AP,31,FALSE),"")</f>
        <v/>
      </c>
      <c r="S48" s="239" t="str">
        <f>IFERROR(VLOOKUP(S46,'P1'!$B:$AP,31,FALSE),"")</f>
        <v/>
      </c>
      <c r="T48" s="239" t="str">
        <f>IFERROR(VLOOKUP(T46,'P1'!$B:$AP,31,FALSE),"")</f>
        <v/>
      </c>
      <c r="U48" s="239" t="str">
        <f>IFERROR(VLOOKUP(U46,'P1'!$B:$AP,31,FALSE),"")</f>
        <v/>
      </c>
      <c r="V48" s="239" t="str">
        <f>IFERROR(VLOOKUP(V46,'P1'!$B:$AP,31,FALSE),"")</f>
        <v/>
      </c>
      <c r="W48" s="239" t="str">
        <f>IFERROR(VLOOKUP(W46,'P1'!$B:$AP,31,FALSE),"")</f>
        <v/>
      </c>
      <c r="X48" s="239" t="str">
        <f>IFERROR(VLOOKUP(X46,'P1'!$B:$AP,31,FALSE),"")</f>
        <v/>
      </c>
      <c r="Y48" s="239" t="str">
        <f>IFERROR(VLOOKUP(Y46,'P1'!$B:$AP,31,FALSE),"")</f>
        <v/>
      </c>
      <c r="Z48" s="239" t="str">
        <f>IFERROR(VLOOKUP(Z46,'P1'!$B:$AP,31,FALSE),"")</f>
        <v/>
      </c>
      <c r="AA48" s="239" t="str">
        <f>IFERROR(VLOOKUP(AA46,'P1'!$B:$AP,31,FALSE),"")</f>
        <v/>
      </c>
      <c r="AB48" s="239" t="str">
        <f>IFERROR(VLOOKUP(AB46,'P1'!$B:$AP,31,FALSE),"")</f>
        <v/>
      </c>
      <c r="AC48" s="239" t="str">
        <f>IFERROR(VLOOKUP(AC46,'P1'!$B:$AP,31,FALSE),"")</f>
        <v/>
      </c>
      <c r="AD48" s="239" t="str">
        <f>IFERROR(VLOOKUP(AD46,'P1'!$B:$AP,31,FALSE),"")</f>
        <v/>
      </c>
      <c r="AE48" s="239" t="str">
        <f>IFERROR(VLOOKUP(AE46,'P1'!$B:$AP,31,FALSE),"")</f>
        <v/>
      </c>
      <c r="AF48" s="239" t="str">
        <f>IFERROR(VLOOKUP(AF46,'P1'!$B:$AP,31,FALSE),"")</f>
        <v/>
      </c>
      <c r="AG48" s="239" t="str">
        <f>IFERROR(VLOOKUP(AG46,'P1'!$B:$AP,31,FALSE),"")</f>
        <v/>
      </c>
      <c r="AH48" s="239" t="str">
        <f>IFERROR(VLOOKUP(AH46,'P1'!$B:$AP,31,FALSE),"")</f>
        <v/>
      </c>
      <c r="AI48" s="239" t="str">
        <f>IFERROR(VLOOKUP(AI46,'P1'!$B:$AP,31,FALSE),"")</f>
        <v/>
      </c>
      <c r="AJ48" s="239" t="str">
        <f>IFERROR(VLOOKUP(AJ46,'P1'!$B:$AP,31,FALSE),"")</f>
        <v/>
      </c>
      <c r="AK48" s="239" t="str">
        <f>IFERROR(VLOOKUP(AK46,'P1'!$B:$AP,31,FALSE),"")</f>
        <v/>
      </c>
      <c r="AL48" s="239" t="str">
        <f>IFERROR(VLOOKUP(AL46,'P1'!$B:$AP,31,FALSE),"")</f>
        <v/>
      </c>
      <c r="AM48" s="239" t="str">
        <f>IFERROR(VLOOKUP(AM46,'P1'!$B:$AP,31,FALSE),"")</f>
        <v/>
      </c>
      <c r="AN48" s="574"/>
      <c r="AO48" s="577"/>
      <c r="AP48" s="582"/>
      <c r="AQ48" s="583"/>
      <c r="AR48" s="577"/>
      <c r="AU48" s="487"/>
      <c r="AV48" s="487"/>
      <c r="AX48" s="487"/>
      <c r="AY48" s="487"/>
    </row>
    <row r="49" spans="1:51" ht="12" customHeight="1">
      <c r="A49" s="584">
        <v>10</v>
      </c>
      <c r="B49" s="587"/>
      <c r="C49" s="590"/>
      <c r="D49" s="593" t="s">
        <v>243</v>
      </c>
      <c r="E49" s="596"/>
      <c r="F49" s="566"/>
      <c r="G49" s="567"/>
      <c r="H49" s="236" t="s">
        <v>368</v>
      </c>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572">
        <f>+SUM(I50:AM51)</f>
        <v>0</v>
      </c>
      <c r="AO49" s="575">
        <f>IF($AN$4="４週",AN49/4,AN49/(DAY(EOMONTH($I$20,0))/7))</f>
        <v>0</v>
      </c>
      <c r="AP49" s="578"/>
      <c r="AQ49" s="579"/>
      <c r="AR49" s="575" t="str">
        <f>IF(AN38="４週",AU50,AV50)</f>
        <v/>
      </c>
      <c r="AU49" s="485" t="s">
        <v>369</v>
      </c>
      <c r="AV49" s="485" t="s">
        <v>370</v>
      </c>
      <c r="AX49" s="485" t="s">
        <v>371</v>
      </c>
      <c r="AY49" s="485" t="s">
        <v>372</v>
      </c>
    </row>
    <row r="50" spans="1:51" ht="12" customHeight="1">
      <c r="A50" s="585"/>
      <c r="B50" s="588"/>
      <c r="C50" s="591"/>
      <c r="D50" s="594"/>
      <c r="E50" s="597"/>
      <c r="F50" s="568"/>
      <c r="G50" s="569"/>
      <c r="H50" s="238" t="s">
        <v>373</v>
      </c>
      <c r="I50" s="239" t="str">
        <f>IFERROR(VLOOKUP(I49,'P1'!$B:$AP,41,FALSE),"")</f>
        <v/>
      </c>
      <c r="J50" s="239" t="str">
        <f>IFERROR(VLOOKUP(J49,'P1'!$B:$AP,41,FALSE),"")</f>
        <v/>
      </c>
      <c r="K50" s="239" t="str">
        <f>IFERROR(VLOOKUP(K49,'P1'!$B:$AP,41,FALSE),"")</f>
        <v/>
      </c>
      <c r="L50" s="239" t="str">
        <f>IFERROR(VLOOKUP(L49,'P1'!$B:$AP,41,FALSE),"")</f>
        <v/>
      </c>
      <c r="M50" s="239" t="str">
        <f>IFERROR(VLOOKUP(M49,'P1'!$B:$AP,41,FALSE),"")</f>
        <v/>
      </c>
      <c r="N50" s="239" t="str">
        <f>IFERROR(VLOOKUP(N49,'P1'!$B:$AP,41,FALSE),"")</f>
        <v/>
      </c>
      <c r="O50" s="239" t="str">
        <f>IFERROR(VLOOKUP(O49,'P1'!$B:$AP,41,FALSE),"")</f>
        <v/>
      </c>
      <c r="P50" s="239" t="str">
        <f>IFERROR(VLOOKUP(P49,'P1'!$B:$AP,41,FALSE),"")</f>
        <v/>
      </c>
      <c r="Q50" s="239" t="str">
        <f>IFERROR(VLOOKUP(Q49,'P1'!$B:$AP,41,FALSE),"")</f>
        <v/>
      </c>
      <c r="R50" s="239" t="str">
        <f>IFERROR(VLOOKUP(R49,'P1'!$B:$AP,41,FALSE),"")</f>
        <v/>
      </c>
      <c r="S50" s="239" t="str">
        <f>IFERROR(VLOOKUP(S49,'P1'!$B:$AP,41,FALSE),"")</f>
        <v/>
      </c>
      <c r="T50" s="239" t="str">
        <f>IFERROR(VLOOKUP(T49,'P1'!$B:$AP,41,FALSE),"")</f>
        <v/>
      </c>
      <c r="U50" s="239" t="str">
        <f>IFERROR(VLOOKUP(U49,'P1'!$B:$AP,41,FALSE),"")</f>
        <v/>
      </c>
      <c r="V50" s="239" t="str">
        <f>IFERROR(VLOOKUP(V49,'P1'!$B:$AP,41,FALSE),"")</f>
        <v/>
      </c>
      <c r="W50" s="239" t="str">
        <f>IFERROR(VLOOKUP(W49,'P1'!$B:$AP,41,FALSE),"")</f>
        <v/>
      </c>
      <c r="X50" s="239" t="str">
        <f>IFERROR(VLOOKUP(X49,'P1'!$B:$AP,41,FALSE),"")</f>
        <v/>
      </c>
      <c r="Y50" s="239" t="str">
        <f>IFERROR(VLOOKUP(Y49,'P1'!$B:$AP,41,FALSE),"")</f>
        <v/>
      </c>
      <c r="Z50" s="239" t="str">
        <f>IFERROR(VLOOKUP(Z49,'P1'!$B:$AP,41,FALSE),"")</f>
        <v/>
      </c>
      <c r="AA50" s="239" t="str">
        <f>IFERROR(VLOOKUP(AA49,'P1'!$B:$AP,41,FALSE),"")</f>
        <v/>
      </c>
      <c r="AB50" s="239" t="str">
        <f>IFERROR(VLOOKUP(AB49,'P1'!$B:$AP,41,FALSE),"")</f>
        <v/>
      </c>
      <c r="AC50" s="239" t="str">
        <f>IFERROR(VLOOKUP(AC49,'P1'!$B:$AP,41,FALSE),"")</f>
        <v/>
      </c>
      <c r="AD50" s="239" t="str">
        <f>IFERROR(VLOOKUP(AD49,'P1'!$B:$AP,41,FALSE),"")</f>
        <v/>
      </c>
      <c r="AE50" s="239" t="str">
        <f>IFERROR(VLOOKUP(AE49,'P1'!$B:$AP,41,FALSE),"")</f>
        <v/>
      </c>
      <c r="AF50" s="239" t="str">
        <f>IFERROR(VLOOKUP(AF49,'P1'!$B:$AP,41,FALSE),"")</f>
        <v/>
      </c>
      <c r="AG50" s="239" t="str">
        <f>IFERROR(VLOOKUP(AG49,'P1'!$B:$AP,41,FALSE),"")</f>
        <v/>
      </c>
      <c r="AH50" s="239" t="str">
        <f>IFERROR(VLOOKUP(AH49,'P1'!$B:$AP,41,FALSE),"")</f>
        <v/>
      </c>
      <c r="AI50" s="239" t="str">
        <f>IFERROR(VLOOKUP(AI49,'P1'!$B:$AP,41,FALSE),"")</f>
        <v/>
      </c>
      <c r="AJ50" s="239" t="str">
        <f>IFERROR(VLOOKUP(AJ49,'P1'!$B:$AP,41,FALSE),"")</f>
        <v/>
      </c>
      <c r="AK50" s="239" t="str">
        <f>IFERROR(VLOOKUP(AK49,'P1'!$B:$AP,41,FALSE),"")</f>
        <v/>
      </c>
      <c r="AL50" s="239" t="str">
        <f>IFERROR(VLOOKUP(AL49,'P1'!$B:$AP,41,FALSE),"")</f>
        <v/>
      </c>
      <c r="AM50" s="239" t="str">
        <f>IFERROR(VLOOKUP(AM49,'P1'!$B:$AP,41,FALSE),"")</f>
        <v/>
      </c>
      <c r="AN50" s="573"/>
      <c r="AO50" s="576"/>
      <c r="AP50" s="580"/>
      <c r="AQ50" s="581"/>
      <c r="AR50" s="576"/>
      <c r="AU50" s="486" t="str">
        <f>IFERROR(IF($D49="□",ROUNDDOWN($AO49/$AK$7,1),ROUNDDOWN($AO49/$AK$9,1)),"")</f>
        <v/>
      </c>
      <c r="AV50" s="486" t="str">
        <f>IFERROR(IF($D49="□",ROUNDDOWN($AN49/$AO$7,1),ROUNDDOWN($AN49/$AO$9,1)),"")</f>
        <v/>
      </c>
      <c r="AX50" s="486" t="str">
        <f>IFERROR(IF($D49="□",(VLOOKUP(F49,'[8]ますた君 '!$C:$E,3,FALSE)/($AK$7*4)),(VLOOKUP(F49,'[8]ますた君 '!$C:$E,3,FALSE)/($AK$9*4))),"")</f>
        <v/>
      </c>
      <c r="AY50" s="486" t="str">
        <f>IFERROR(IF($D49="□",(VLOOKUP(F49,'[8]ますた君 '!$C:$E,3,FALSE)/$AO$7),(VLOOKUP(F49,'[8]ますた君 '!$C:$E,3,FALSE)/$AO$9)),"")</f>
        <v/>
      </c>
    </row>
    <row r="51" spans="1:51" ht="12" customHeight="1">
      <c r="A51" s="586"/>
      <c r="B51" s="589"/>
      <c r="C51" s="592"/>
      <c r="D51" s="595"/>
      <c r="E51" s="598"/>
      <c r="F51" s="570"/>
      <c r="G51" s="571"/>
      <c r="H51" s="241" t="s">
        <v>374</v>
      </c>
      <c r="I51" s="239" t="str">
        <f>IFERROR(VLOOKUP(I49,'P1'!$B:$AP,31,FALSE),"")</f>
        <v/>
      </c>
      <c r="J51" s="239" t="str">
        <f>IFERROR(VLOOKUP(J49,'P1'!$B:$AP,31,FALSE),"")</f>
        <v/>
      </c>
      <c r="K51" s="239" t="str">
        <f>IFERROR(VLOOKUP(K49,'P1'!$B:$AP,31,FALSE),"")</f>
        <v/>
      </c>
      <c r="L51" s="239" t="str">
        <f>IFERROR(VLOOKUP(L49,'P1'!$B:$AP,31,FALSE),"")</f>
        <v/>
      </c>
      <c r="M51" s="239" t="str">
        <f>IFERROR(VLOOKUP(M49,'P1'!$B:$AP,31,FALSE),"")</f>
        <v/>
      </c>
      <c r="N51" s="239" t="str">
        <f>IFERROR(VLOOKUP(N49,'P1'!$B:$AP,31,FALSE),"")</f>
        <v/>
      </c>
      <c r="O51" s="239" t="str">
        <f>IFERROR(VLOOKUP(O49,'P1'!$B:$AP,31,FALSE),"")</f>
        <v/>
      </c>
      <c r="P51" s="239" t="str">
        <f>IFERROR(VLOOKUP(P49,'P1'!$B:$AP,31,FALSE),"")</f>
        <v/>
      </c>
      <c r="Q51" s="239" t="str">
        <f>IFERROR(VLOOKUP(Q49,'P1'!$B:$AP,31,FALSE),"")</f>
        <v/>
      </c>
      <c r="R51" s="239" t="str">
        <f>IFERROR(VLOOKUP(R49,'P1'!$B:$AP,31,FALSE),"")</f>
        <v/>
      </c>
      <c r="S51" s="239" t="str">
        <f>IFERROR(VLOOKUP(S49,'P1'!$B:$AP,31,FALSE),"")</f>
        <v/>
      </c>
      <c r="T51" s="239" t="str">
        <f>IFERROR(VLOOKUP(T49,'P1'!$B:$AP,31,FALSE),"")</f>
        <v/>
      </c>
      <c r="U51" s="239" t="str">
        <f>IFERROR(VLOOKUP(U49,'P1'!$B:$AP,31,FALSE),"")</f>
        <v/>
      </c>
      <c r="V51" s="239" t="str">
        <f>IFERROR(VLOOKUP(V49,'P1'!$B:$AP,31,FALSE),"")</f>
        <v/>
      </c>
      <c r="W51" s="239" t="str">
        <f>IFERROR(VLOOKUP(W49,'P1'!$B:$AP,31,FALSE),"")</f>
        <v/>
      </c>
      <c r="X51" s="239" t="str">
        <f>IFERROR(VLOOKUP(X49,'P1'!$B:$AP,31,FALSE),"")</f>
        <v/>
      </c>
      <c r="Y51" s="239" t="str">
        <f>IFERROR(VLOOKUP(Y49,'P1'!$B:$AP,31,FALSE),"")</f>
        <v/>
      </c>
      <c r="Z51" s="239" t="str">
        <f>IFERROR(VLOOKUP(Z49,'P1'!$B:$AP,31,FALSE),"")</f>
        <v/>
      </c>
      <c r="AA51" s="239" t="str">
        <f>IFERROR(VLOOKUP(AA49,'P1'!$B:$AP,31,FALSE),"")</f>
        <v/>
      </c>
      <c r="AB51" s="239" t="str">
        <f>IFERROR(VLOOKUP(AB49,'P1'!$B:$AP,31,FALSE),"")</f>
        <v/>
      </c>
      <c r="AC51" s="239" t="str">
        <f>IFERROR(VLOOKUP(AC49,'P1'!$B:$AP,31,FALSE),"")</f>
        <v/>
      </c>
      <c r="AD51" s="239" t="str">
        <f>IFERROR(VLOOKUP(AD49,'P1'!$B:$AP,31,FALSE),"")</f>
        <v/>
      </c>
      <c r="AE51" s="239" t="str">
        <f>IFERROR(VLOOKUP(AE49,'P1'!$B:$AP,31,FALSE),"")</f>
        <v/>
      </c>
      <c r="AF51" s="239" t="str">
        <f>IFERROR(VLOOKUP(AF49,'P1'!$B:$AP,31,FALSE),"")</f>
        <v/>
      </c>
      <c r="AG51" s="239" t="str">
        <f>IFERROR(VLOOKUP(AG49,'P1'!$B:$AP,31,FALSE),"")</f>
        <v/>
      </c>
      <c r="AH51" s="239" t="str">
        <f>IFERROR(VLOOKUP(AH49,'P1'!$B:$AP,31,FALSE),"")</f>
        <v/>
      </c>
      <c r="AI51" s="239" t="str">
        <f>IFERROR(VLOOKUP(AI49,'P1'!$B:$AP,31,FALSE),"")</f>
        <v/>
      </c>
      <c r="AJ51" s="239" t="str">
        <f>IFERROR(VLOOKUP(AJ49,'P1'!$B:$AP,31,FALSE),"")</f>
        <v/>
      </c>
      <c r="AK51" s="239" t="str">
        <f>IFERROR(VLOOKUP(AK49,'P1'!$B:$AP,31,FALSE),"")</f>
        <v/>
      </c>
      <c r="AL51" s="239" t="str">
        <f>IFERROR(VLOOKUP(AL49,'P1'!$B:$AP,31,FALSE),"")</f>
        <v/>
      </c>
      <c r="AM51" s="239" t="str">
        <f>IFERROR(VLOOKUP(AM49,'P1'!$B:$AP,31,FALSE),"")</f>
        <v/>
      </c>
      <c r="AN51" s="574"/>
      <c r="AO51" s="577"/>
      <c r="AP51" s="582"/>
      <c r="AQ51" s="583"/>
      <c r="AR51" s="577"/>
      <c r="AU51" s="487"/>
      <c r="AV51" s="487"/>
      <c r="AX51" s="487"/>
      <c r="AY51" s="487"/>
    </row>
    <row r="52" spans="1:51" ht="12" customHeight="1">
      <c r="A52" s="584">
        <v>11</v>
      </c>
      <c r="B52" s="587"/>
      <c r="C52" s="590"/>
      <c r="D52" s="593" t="s">
        <v>243</v>
      </c>
      <c r="E52" s="596"/>
      <c r="F52" s="566"/>
      <c r="G52" s="567"/>
      <c r="H52" s="236" t="s">
        <v>368</v>
      </c>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572">
        <f>+SUM(I53:AM54)</f>
        <v>0</v>
      </c>
      <c r="AO52" s="575">
        <f>IF($AN$4="４週",AN52/4,AN52/(DAY(EOMONTH($I$20,0))/7))</f>
        <v>0</v>
      </c>
      <c r="AP52" s="578"/>
      <c r="AQ52" s="579"/>
      <c r="AR52" s="575" t="str">
        <f>IF(AN41="４週",AU53,AV53)</f>
        <v/>
      </c>
      <c r="AU52" s="485" t="s">
        <v>369</v>
      </c>
      <c r="AV52" s="485" t="s">
        <v>370</v>
      </c>
      <c r="AX52" s="485" t="s">
        <v>371</v>
      </c>
      <c r="AY52" s="485" t="s">
        <v>372</v>
      </c>
    </row>
    <row r="53" spans="1:51" ht="12" customHeight="1">
      <c r="A53" s="585"/>
      <c r="B53" s="588"/>
      <c r="C53" s="591"/>
      <c r="D53" s="594"/>
      <c r="E53" s="597"/>
      <c r="F53" s="568"/>
      <c r="G53" s="569"/>
      <c r="H53" s="238" t="s">
        <v>373</v>
      </c>
      <c r="I53" s="239" t="str">
        <f>IFERROR(VLOOKUP(I52,'P1'!$B:$AP,41,FALSE),"")</f>
        <v/>
      </c>
      <c r="J53" s="239" t="str">
        <f>IFERROR(VLOOKUP(J52,'P1'!$B:$AP,41,FALSE),"")</f>
        <v/>
      </c>
      <c r="K53" s="239" t="str">
        <f>IFERROR(VLOOKUP(K52,'P1'!$B:$AP,41,FALSE),"")</f>
        <v/>
      </c>
      <c r="L53" s="239" t="str">
        <f>IFERROR(VLOOKUP(L52,'P1'!$B:$AP,41,FALSE),"")</f>
        <v/>
      </c>
      <c r="M53" s="239" t="str">
        <f>IFERROR(VLOOKUP(M52,'P1'!$B:$AP,41,FALSE),"")</f>
        <v/>
      </c>
      <c r="N53" s="239" t="str">
        <f>IFERROR(VLOOKUP(N52,'P1'!$B:$AP,41,FALSE),"")</f>
        <v/>
      </c>
      <c r="O53" s="239" t="str">
        <f>IFERROR(VLOOKUP(O52,'P1'!$B:$AP,41,FALSE),"")</f>
        <v/>
      </c>
      <c r="P53" s="239" t="str">
        <f>IFERROR(VLOOKUP(P52,'P1'!$B:$AP,41,FALSE),"")</f>
        <v/>
      </c>
      <c r="Q53" s="239" t="str">
        <f>IFERROR(VLOOKUP(Q52,'P1'!$B:$AP,41,FALSE),"")</f>
        <v/>
      </c>
      <c r="R53" s="239" t="str">
        <f>IFERROR(VLOOKUP(R52,'P1'!$B:$AP,41,FALSE),"")</f>
        <v/>
      </c>
      <c r="S53" s="239" t="str">
        <f>IFERROR(VLOOKUP(S52,'P1'!$B:$AP,41,FALSE),"")</f>
        <v/>
      </c>
      <c r="T53" s="239" t="str">
        <f>IFERROR(VLOOKUP(T52,'P1'!$B:$AP,41,FALSE),"")</f>
        <v/>
      </c>
      <c r="U53" s="239" t="str">
        <f>IFERROR(VLOOKUP(U52,'P1'!$B:$AP,41,FALSE),"")</f>
        <v/>
      </c>
      <c r="V53" s="239" t="str">
        <f>IFERROR(VLOOKUP(V52,'P1'!$B:$AP,41,FALSE),"")</f>
        <v/>
      </c>
      <c r="W53" s="239" t="str">
        <f>IFERROR(VLOOKUP(W52,'P1'!$B:$AP,41,FALSE),"")</f>
        <v/>
      </c>
      <c r="X53" s="239" t="str">
        <f>IFERROR(VLOOKUP(X52,'P1'!$B:$AP,41,FALSE),"")</f>
        <v/>
      </c>
      <c r="Y53" s="239" t="str">
        <f>IFERROR(VLOOKUP(Y52,'P1'!$B:$AP,41,FALSE),"")</f>
        <v/>
      </c>
      <c r="Z53" s="239" t="str">
        <f>IFERROR(VLOOKUP(Z52,'P1'!$B:$AP,41,FALSE),"")</f>
        <v/>
      </c>
      <c r="AA53" s="239" t="str">
        <f>IFERROR(VLOOKUP(AA52,'P1'!$B:$AP,41,FALSE),"")</f>
        <v/>
      </c>
      <c r="AB53" s="239" t="str">
        <f>IFERROR(VLOOKUP(AB52,'P1'!$B:$AP,41,FALSE),"")</f>
        <v/>
      </c>
      <c r="AC53" s="239" t="str">
        <f>IFERROR(VLOOKUP(AC52,'P1'!$B:$AP,41,FALSE),"")</f>
        <v/>
      </c>
      <c r="AD53" s="239" t="str">
        <f>IFERROR(VLOOKUP(AD52,'P1'!$B:$AP,41,FALSE),"")</f>
        <v/>
      </c>
      <c r="AE53" s="239" t="str">
        <f>IFERROR(VLOOKUP(AE52,'P1'!$B:$AP,41,FALSE),"")</f>
        <v/>
      </c>
      <c r="AF53" s="239" t="str">
        <f>IFERROR(VLOOKUP(AF52,'P1'!$B:$AP,41,FALSE),"")</f>
        <v/>
      </c>
      <c r="AG53" s="239" t="str">
        <f>IFERROR(VLOOKUP(AG52,'P1'!$B:$AP,41,FALSE),"")</f>
        <v/>
      </c>
      <c r="AH53" s="239" t="str">
        <f>IFERROR(VLOOKUP(AH52,'P1'!$B:$AP,41,FALSE),"")</f>
        <v/>
      </c>
      <c r="AI53" s="239" t="str">
        <f>IFERROR(VLOOKUP(AI52,'P1'!$B:$AP,41,FALSE),"")</f>
        <v/>
      </c>
      <c r="AJ53" s="239" t="str">
        <f>IFERROR(VLOOKUP(AJ52,'P1'!$B:$AP,41,FALSE),"")</f>
        <v/>
      </c>
      <c r="AK53" s="239" t="str">
        <f>IFERROR(VLOOKUP(AK52,'P1'!$B:$AP,41,FALSE),"")</f>
        <v/>
      </c>
      <c r="AL53" s="239" t="str">
        <f>IFERROR(VLOOKUP(AL52,'P1'!$B:$AP,41,FALSE),"")</f>
        <v/>
      </c>
      <c r="AM53" s="239" t="str">
        <f>IFERROR(VLOOKUP(AM52,'P1'!$B:$AP,41,FALSE),"")</f>
        <v/>
      </c>
      <c r="AN53" s="573"/>
      <c r="AO53" s="576"/>
      <c r="AP53" s="580"/>
      <c r="AQ53" s="581"/>
      <c r="AR53" s="576"/>
      <c r="AU53" s="486" t="str">
        <f>IFERROR(IF($D52="□",ROUNDDOWN($AO52/$AK$7,1),ROUNDDOWN($AO52/$AK$9,1)),"")</f>
        <v/>
      </c>
      <c r="AV53" s="486" t="str">
        <f>IFERROR(IF($D52="□",ROUNDDOWN($AN52/$AO$7,1),ROUNDDOWN($AN52/$AO$9,1)),"")</f>
        <v/>
      </c>
      <c r="AX53" s="486" t="str">
        <f>IFERROR(IF($D52="□",(VLOOKUP(F52,'[8]ますた君 '!$C:$E,3,FALSE)/($AK$7*4)),(VLOOKUP(F52,'[8]ますた君 '!$C:$E,3,FALSE)/($AK$9*4))),"")</f>
        <v/>
      </c>
      <c r="AY53" s="486" t="str">
        <f>IFERROR(IF($D52="□",(VLOOKUP(F52,'[8]ますた君 '!$C:$E,3,FALSE)/$AO$7),(VLOOKUP(F52,'[8]ますた君 '!$C:$E,3,FALSE)/$AO$9)),"")</f>
        <v/>
      </c>
    </row>
    <row r="54" spans="1:51" ht="12" customHeight="1">
      <c r="A54" s="586"/>
      <c r="B54" s="589"/>
      <c r="C54" s="592"/>
      <c r="D54" s="595"/>
      <c r="E54" s="598"/>
      <c r="F54" s="570"/>
      <c r="G54" s="571"/>
      <c r="H54" s="241" t="s">
        <v>374</v>
      </c>
      <c r="I54" s="239" t="str">
        <f>IFERROR(VLOOKUP(I52,'P1'!$B:$AP,31,FALSE),"")</f>
        <v/>
      </c>
      <c r="J54" s="239" t="str">
        <f>IFERROR(VLOOKUP(J52,'P1'!$B:$AP,31,FALSE),"")</f>
        <v/>
      </c>
      <c r="K54" s="239" t="str">
        <f>IFERROR(VLOOKUP(K52,'P1'!$B:$AP,31,FALSE),"")</f>
        <v/>
      </c>
      <c r="L54" s="239" t="str">
        <f>IFERROR(VLOOKUP(L52,'P1'!$B:$AP,31,FALSE),"")</f>
        <v/>
      </c>
      <c r="M54" s="239" t="str">
        <f>IFERROR(VLOOKUP(M52,'P1'!$B:$AP,31,FALSE),"")</f>
        <v/>
      </c>
      <c r="N54" s="239" t="str">
        <f>IFERROR(VLOOKUP(N52,'P1'!$B:$AP,31,FALSE),"")</f>
        <v/>
      </c>
      <c r="O54" s="239" t="str">
        <f>IFERROR(VLOOKUP(O52,'P1'!$B:$AP,31,FALSE),"")</f>
        <v/>
      </c>
      <c r="P54" s="239" t="str">
        <f>IFERROR(VLOOKUP(P52,'P1'!$B:$AP,31,FALSE),"")</f>
        <v/>
      </c>
      <c r="Q54" s="239" t="str">
        <f>IFERROR(VLOOKUP(Q52,'P1'!$B:$AP,31,FALSE),"")</f>
        <v/>
      </c>
      <c r="R54" s="239" t="str">
        <f>IFERROR(VLOOKUP(R52,'P1'!$B:$AP,31,FALSE),"")</f>
        <v/>
      </c>
      <c r="S54" s="239" t="str">
        <f>IFERROR(VLOOKUP(S52,'P1'!$B:$AP,31,FALSE),"")</f>
        <v/>
      </c>
      <c r="T54" s="239" t="str">
        <f>IFERROR(VLOOKUP(T52,'P1'!$B:$AP,31,FALSE),"")</f>
        <v/>
      </c>
      <c r="U54" s="239" t="str">
        <f>IFERROR(VLOOKUP(U52,'P1'!$B:$AP,31,FALSE),"")</f>
        <v/>
      </c>
      <c r="V54" s="239" t="str">
        <f>IFERROR(VLOOKUP(V52,'P1'!$B:$AP,31,FALSE),"")</f>
        <v/>
      </c>
      <c r="W54" s="239" t="str">
        <f>IFERROR(VLOOKUP(W52,'P1'!$B:$AP,31,FALSE),"")</f>
        <v/>
      </c>
      <c r="X54" s="239" t="str">
        <f>IFERROR(VLOOKUP(X52,'P1'!$B:$AP,31,FALSE),"")</f>
        <v/>
      </c>
      <c r="Y54" s="239" t="str">
        <f>IFERROR(VLOOKUP(Y52,'P1'!$B:$AP,31,FALSE),"")</f>
        <v/>
      </c>
      <c r="Z54" s="239" t="str">
        <f>IFERROR(VLOOKUP(Z52,'P1'!$B:$AP,31,FALSE),"")</f>
        <v/>
      </c>
      <c r="AA54" s="239" t="str">
        <f>IFERROR(VLOOKUP(AA52,'P1'!$B:$AP,31,FALSE),"")</f>
        <v/>
      </c>
      <c r="AB54" s="239" t="str">
        <f>IFERROR(VLOOKUP(AB52,'P1'!$B:$AP,31,FALSE),"")</f>
        <v/>
      </c>
      <c r="AC54" s="239" t="str">
        <f>IFERROR(VLOOKUP(AC52,'P1'!$B:$AP,31,FALSE),"")</f>
        <v/>
      </c>
      <c r="AD54" s="239" t="str">
        <f>IFERROR(VLOOKUP(AD52,'P1'!$B:$AP,31,FALSE),"")</f>
        <v/>
      </c>
      <c r="AE54" s="239" t="str">
        <f>IFERROR(VLOOKUP(AE52,'P1'!$B:$AP,31,FALSE),"")</f>
        <v/>
      </c>
      <c r="AF54" s="239" t="str">
        <f>IFERROR(VLOOKUP(AF52,'P1'!$B:$AP,31,FALSE),"")</f>
        <v/>
      </c>
      <c r="AG54" s="239" t="str">
        <f>IFERROR(VLOOKUP(AG52,'P1'!$B:$AP,31,FALSE),"")</f>
        <v/>
      </c>
      <c r="AH54" s="239" t="str">
        <f>IFERROR(VLOOKUP(AH52,'P1'!$B:$AP,31,FALSE),"")</f>
        <v/>
      </c>
      <c r="AI54" s="239" t="str">
        <f>IFERROR(VLOOKUP(AI52,'P1'!$B:$AP,31,FALSE),"")</f>
        <v/>
      </c>
      <c r="AJ54" s="239" t="str">
        <f>IFERROR(VLOOKUP(AJ52,'P1'!$B:$AP,31,FALSE),"")</f>
        <v/>
      </c>
      <c r="AK54" s="239" t="str">
        <f>IFERROR(VLOOKUP(AK52,'P1'!$B:$AP,31,FALSE),"")</f>
        <v/>
      </c>
      <c r="AL54" s="239" t="str">
        <f>IFERROR(VLOOKUP(AL52,'P1'!$B:$AP,31,FALSE),"")</f>
        <v/>
      </c>
      <c r="AM54" s="239" t="str">
        <f>IFERROR(VLOOKUP(AM52,'P1'!$B:$AP,31,FALSE),"")</f>
        <v/>
      </c>
      <c r="AN54" s="574"/>
      <c r="AO54" s="577"/>
      <c r="AP54" s="582"/>
      <c r="AQ54" s="583"/>
      <c r="AR54" s="577"/>
      <c r="AU54" s="487"/>
      <c r="AV54" s="487"/>
      <c r="AX54" s="487"/>
      <c r="AY54" s="487"/>
    </row>
    <row r="55" spans="1:51" ht="12" customHeight="1">
      <c r="A55" s="584">
        <v>12</v>
      </c>
      <c r="B55" s="587"/>
      <c r="C55" s="590"/>
      <c r="D55" s="593" t="s">
        <v>243</v>
      </c>
      <c r="E55" s="596"/>
      <c r="F55" s="566"/>
      <c r="G55" s="567"/>
      <c r="H55" s="236" t="s">
        <v>368</v>
      </c>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572">
        <f>+SUM(I56:AM57)</f>
        <v>0</v>
      </c>
      <c r="AO55" s="575">
        <f>IF($AN$4="４週",AN55/4,AN55/(DAY(EOMONTH($I$20,0))/7))</f>
        <v>0</v>
      </c>
      <c r="AP55" s="578"/>
      <c r="AQ55" s="579"/>
      <c r="AR55" s="575" t="str">
        <f>IF(AN44="４週",AU56,AV56)</f>
        <v/>
      </c>
      <c r="AU55" s="485" t="s">
        <v>369</v>
      </c>
      <c r="AV55" s="485" t="s">
        <v>370</v>
      </c>
      <c r="AX55" s="485" t="s">
        <v>371</v>
      </c>
      <c r="AY55" s="485" t="s">
        <v>372</v>
      </c>
    </row>
    <row r="56" spans="1:51" ht="12" customHeight="1">
      <c r="A56" s="585"/>
      <c r="B56" s="588"/>
      <c r="C56" s="591"/>
      <c r="D56" s="594"/>
      <c r="E56" s="597"/>
      <c r="F56" s="568"/>
      <c r="G56" s="569"/>
      <c r="H56" s="238" t="s">
        <v>373</v>
      </c>
      <c r="I56" s="239" t="str">
        <f>IFERROR(VLOOKUP(I55,'P1'!$B:$AP,41,FALSE),"")</f>
        <v/>
      </c>
      <c r="J56" s="239" t="str">
        <f>IFERROR(VLOOKUP(J55,'P1'!$B:$AP,41,FALSE),"")</f>
        <v/>
      </c>
      <c r="K56" s="239" t="str">
        <f>IFERROR(VLOOKUP(K55,'P1'!$B:$AP,41,FALSE),"")</f>
        <v/>
      </c>
      <c r="L56" s="239" t="str">
        <f>IFERROR(VLOOKUP(L55,'P1'!$B:$AP,41,FALSE),"")</f>
        <v/>
      </c>
      <c r="M56" s="239" t="str">
        <f>IFERROR(VLOOKUP(M55,'P1'!$B:$AP,41,FALSE),"")</f>
        <v/>
      </c>
      <c r="N56" s="239" t="str">
        <f>IFERROR(VLOOKUP(N55,'P1'!$B:$AP,41,FALSE),"")</f>
        <v/>
      </c>
      <c r="O56" s="239" t="str">
        <f>IFERROR(VLOOKUP(O55,'P1'!$B:$AP,41,FALSE),"")</f>
        <v/>
      </c>
      <c r="P56" s="239" t="str">
        <f>IFERROR(VLOOKUP(P55,'P1'!$B:$AP,41,FALSE),"")</f>
        <v/>
      </c>
      <c r="Q56" s="239" t="str">
        <f>IFERROR(VLOOKUP(Q55,'P1'!$B:$AP,41,FALSE),"")</f>
        <v/>
      </c>
      <c r="R56" s="239" t="str">
        <f>IFERROR(VLOOKUP(R55,'P1'!$B:$AP,41,FALSE),"")</f>
        <v/>
      </c>
      <c r="S56" s="239" t="str">
        <f>IFERROR(VLOOKUP(S55,'P1'!$B:$AP,41,FALSE),"")</f>
        <v/>
      </c>
      <c r="T56" s="239" t="str">
        <f>IFERROR(VLOOKUP(T55,'P1'!$B:$AP,41,FALSE),"")</f>
        <v/>
      </c>
      <c r="U56" s="239" t="str">
        <f>IFERROR(VLOOKUP(U55,'P1'!$B:$AP,41,FALSE),"")</f>
        <v/>
      </c>
      <c r="V56" s="239" t="str">
        <f>IFERROR(VLOOKUP(V55,'P1'!$B:$AP,41,FALSE),"")</f>
        <v/>
      </c>
      <c r="W56" s="239" t="str">
        <f>IFERROR(VLOOKUP(W55,'P1'!$B:$AP,41,FALSE),"")</f>
        <v/>
      </c>
      <c r="X56" s="239" t="str">
        <f>IFERROR(VLOOKUP(X55,'P1'!$B:$AP,41,FALSE),"")</f>
        <v/>
      </c>
      <c r="Y56" s="239" t="str">
        <f>IFERROR(VLOOKUP(Y55,'P1'!$B:$AP,41,FALSE),"")</f>
        <v/>
      </c>
      <c r="Z56" s="239" t="str">
        <f>IFERROR(VLOOKUP(Z55,'P1'!$B:$AP,41,FALSE),"")</f>
        <v/>
      </c>
      <c r="AA56" s="239" t="str">
        <f>IFERROR(VLOOKUP(AA55,'P1'!$B:$AP,41,FALSE),"")</f>
        <v/>
      </c>
      <c r="AB56" s="239" t="str">
        <f>IFERROR(VLOOKUP(AB55,'P1'!$B:$AP,41,FALSE),"")</f>
        <v/>
      </c>
      <c r="AC56" s="239" t="str">
        <f>IFERROR(VLOOKUP(AC55,'P1'!$B:$AP,41,FALSE),"")</f>
        <v/>
      </c>
      <c r="AD56" s="239" t="str">
        <f>IFERROR(VLOOKUP(AD55,'P1'!$B:$AP,41,FALSE),"")</f>
        <v/>
      </c>
      <c r="AE56" s="239" t="str">
        <f>IFERROR(VLOOKUP(AE55,'P1'!$B:$AP,41,FALSE),"")</f>
        <v/>
      </c>
      <c r="AF56" s="239" t="str">
        <f>IFERROR(VLOOKUP(AF55,'P1'!$B:$AP,41,FALSE),"")</f>
        <v/>
      </c>
      <c r="AG56" s="239" t="str">
        <f>IFERROR(VLOOKUP(AG55,'P1'!$B:$AP,41,FALSE),"")</f>
        <v/>
      </c>
      <c r="AH56" s="239" t="str">
        <f>IFERROR(VLOOKUP(AH55,'P1'!$B:$AP,41,FALSE),"")</f>
        <v/>
      </c>
      <c r="AI56" s="239" t="str">
        <f>IFERROR(VLOOKUP(AI55,'P1'!$B:$AP,41,FALSE),"")</f>
        <v/>
      </c>
      <c r="AJ56" s="239" t="str">
        <f>IFERROR(VLOOKUP(AJ55,'P1'!$B:$AP,41,FALSE),"")</f>
        <v/>
      </c>
      <c r="AK56" s="239" t="str">
        <f>IFERROR(VLOOKUP(AK55,'P1'!$B:$AP,41,FALSE),"")</f>
        <v/>
      </c>
      <c r="AL56" s="239" t="str">
        <f>IFERROR(VLOOKUP(AL55,'P1'!$B:$AP,41,FALSE),"")</f>
        <v/>
      </c>
      <c r="AM56" s="239" t="str">
        <f>IFERROR(VLOOKUP(AM55,'P1'!$B:$AP,41,FALSE),"")</f>
        <v/>
      </c>
      <c r="AN56" s="573"/>
      <c r="AO56" s="576"/>
      <c r="AP56" s="580"/>
      <c r="AQ56" s="581"/>
      <c r="AR56" s="576"/>
      <c r="AU56" s="486" t="str">
        <f>IFERROR(IF($D55="□",ROUNDDOWN($AO55/$AK$7,1),ROUNDDOWN($AO55/$AK$9,1)),"")</f>
        <v/>
      </c>
      <c r="AV56" s="486" t="str">
        <f>IFERROR(IF($D55="□",ROUNDDOWN($AN55/$AO$7,1),ROUNDDOWN($AN55/$AO$9,1)),"")</f>
        <v/>
      </c>
      <c r="AX56" s="486" t="str">
        <f>IFERROR(IF($D55="□",(VLOOKUP(F55,'[8]ますた君 '!$C:$E,3,FALSE)/($AK$7*4)),(VLOOKUP(F55,'[8]ますた君 '!$C:$E,3,FALSE)/($AK$9*4))),"")</f>
        <v/>
      </c>
      <c r="AY56" s="486" t="str">
        <f>IFERROR(IF($D55="□",(VLOOKUP(F55,'[8]ますた君 '!$C:$E,3,FALSE)/$AO$7),(VLOOKUP(F55,'[8]ますた君 '!$C:$E,3,FALSE)/$AO$9)),"")</f>
        <v/>
      </c>
    </row>
    <row r="57" spans="1:51" ht="12" customHeight="1">
      <c r="A57" s="586"/>
      <c r="B57" s="589"/>
      <c r="C57" s="592"/>
      <c r="D57" s="595"/>
      <c r="E57" s="598"/>
      <c r="F57" s="570"/>
      <c r="G57" s="571"/>
      <c r="H57" s="241" t="s">
        <v>374</v>
      </c>
      <c r="I57" s="239" t="str">
        <f>IFERROR(VLOOKUP(I55,'P1'!$B:$AP,31,FALSE),"")</f>
        <v/>
      </c>
      <c r="J57" s="239" t="str">
        <f>IFERROR(VLOOKUP(J55,'P1'!$B:$AP,31,FALSE),"")</f>
        <v/>
      </c>
      <c r="K57" s="239" t="str">
        <f>IFERROR(VLOOKUP(K55,'P1'!$B:$AP,31,FALSE),"")</f>
        <v/>
      </c>
      <c r="L57" s="239" t="str">
        <f>IFERROR(VLOOKUP(L55,'P1'!$B:$AP,31,FALSE),"")</f>
        <v/>
      </c>
      <c r="M57" s="239" t="str">
        <f>IFERROR(VLOOKUP(M55,'P1'!$B:$AP,31,FALSE),"")</f>
        <v/>
      </c>
      <c r="N57" s="239" t="str">
        <f>IFERROR(VLOOKUP(N55,'P1'!$B:$AP,31,FALSE),"")</f>
        <v/>
      </c>
      <c r="O57" s="239" t="str">
        <f>IFERROR(VLOOKUP(O55,'P1'!$B:$AP,31,FALSE),"")</f>
        <v/>
      </c>
      <c r="P57" s="239" t="str">
        <f>IFERROR(VLOOKUP(P55,'P1'!$B:$AP,31,FALSE),"")</f>
        <v/>
      </c>
      <c r="Q57" s="239" t="str">
        <f>IFERROR(VLOOKUP(Q55,'P1'!$B:$AP,31,FALSE),"")</f>
        <v/>
      </c>
      <c r="R57" s="239" t="str">
        <f>IFERROR(VLOOKUP(R55,'P1'!$B:$AP,31,FALSE),"")</f>
        <v/>
      </c>
      <c r="S57" s="239" t="str">
        <f>IFERROR(VLOOKUP(S55,'P1'!$B:$AP,31,FALSE),"")</f>
        <v/>
      </c>
      <c r="T57" s="239" t="str">
        <f>IFERROR(VLOOKUP(T55,'P1'!$B:$AP,31,FALSE),"")</f>
        <v/>
      </c>
      <c r="U57" s="239" t="str">
        <f>IFERROR(VLOOKUP(U55,'P1'!$B:$AP,31,FALSE),"")</f>
        <v/>
      </c>
      <c r="V57" s="239" t="str">
        <f>IFERROR(VLOOKUP(V55,'P1'!$B:$AP,31,FALSE),"")</f>
        <v/>
      </c>
      <c r="W57" s="239" t="str">
        <f>IFERROR(VLOOKUP(W55,'P1'!$B:$AP,31,FALSE),"")</f>
        <v/>
      </c>
      <c r="X57" s="239" t="str">
        <f>IFERROR(VLOOKUP(X55,'P1'!$B:$AP,31,FALSE),"")</f>
        <v/>
      </c>
      <c r="Y57" s="239" t="str">
        <f>IFERROR(VLOOKUP(Y55,'P1'!$B:$AP,31,FALSE),"")</f>
        <v/>
      </c>
      <c r="Z57" s="239" t="str">
        <f>IFERROR(VLOOKUP(Z55,'P1'!$B:$AP,31,FALSE),"")</f>
        <v/>
      </c>
      <c r="AA57" s="239" t="str">
        <f>IFERROR(VLOOKUP(AA55,'P1'!$B:$AP,31,FALSE),"")</f>
        <v/>
      </c>
      <c r="AB57" s="239" t="str">
        <f>IFERROR(VLOOKUP(AB55,'P1'!$B:$AP,31,FALSE),"")</f>
        <v/>
      </c>
      <c r="AC57" s="239" t="str">
        <f>IFERROR(VLOOKUP(AC55,'P1'!$B:$AP,31,FALSE),"")</f>
        <v/>
      </c>
      <c r="AD57" s="239" t="str">
        <f>IFERROR(VLOOKUP(AD55,'P1'!$B:$AP,31,FALSE),"")</f>
        <v/>
      </c>
      <c r="AE57" s="239" t="str">
        <f>IFERROR(VLOOKUP(AE55,'P1'!$B:$AP,31,FALSE),"")</f>
        <v/>
      </c>
      <c r="AF57" s="239" t="str">
        <f>IFERROR(VLOOKUP(AF55,'P1'!$B:$AP,31,FALSE),"")</f>
        <v/>
      </c>
      <c r="AG57" s="239" t="str">
        <f>IFERROR(VLOOKUP(AG55,'P1'!$B:$AP,31,FALSE),"")</f>
        <v/>
      </c>
      <c r="AH57" s="239" t="str">
        <f>IFERROR(VLOOKUP(AH55,'P1'!$B:$AP,31,FALSE),"")</f>
        <v/>
      </c>
      <c r="AI57" s="239" t="str">
        <f>IFERROR(VLOOKUP(AI55,'P1'!$B:$AP,31,FALSE),"")</f>
        <v/>
      </c>
      <c r="AJ57" s="239" t="str">
        <f>IFERROR(VLOOKUP(AJ55,'P1'!$B:$AP,31,FALSE),"")</f>
        <v/>
      </c>
      <c r="AK57" s="239" t="str">
        <f>IFERROR(VLOOKUP(AK55,'P1'!$B:$AP,31,FALSE),"")</f>
        <v/>
      </c>
      <c r="AL57" s="239" t="str">
        <f>IFERROR(VLOOKUP(AL55,'P1'!$B:$AP,31,FALSE),"")</f>
        <v/>
      </c>
      <c r="AM57" s="239" t="str">
        <f>IFERROR(VLOOKUP(AM55,'P1'!$B:$AP,31,FALSE),"")</f>
        <v/>
      </c>
      <c r="AN57" s="574"/>
      <c r="AO57" s="577"/>
      <c r="AP57" s="582"/>
      <c r="AQ57" s="583"/>
      <c r="AR57" s="577"/>
      <c r="AU57" s="487"/>
      <c r="AV57" s="487"/>
      <c r="AX57" s="487"/>
      <c r="AY57" s="487"/>
    </row>
    <row r="58" spans="1:51" ht="12" customHeight="1">
      <c r="A58" s="584">
        <v>13</v>
      </c>
      <c r="B58" s="587"/>
      <c r="C58" s="590"/>
      <c r="D58" s="593" t="s">
        <v>243</v>
      </c>
      <c r="E58" s="596"/>
      <c r="F58" s="566"/>
      <c r="G58" s="567"/>
      <c r="H58" s="236" t="s">
        <v>368</v>
      </c>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572">
        <f>+SUM(I59:AM60)</f>
        <v>0</v>
      </c>
      <c r="AO58" s="575">
        <f>IF($AN$4="４週",AN58/4,AN58/(DAY(EOMONTH($I$20,0))/7))</f>
        <v>0</v>
      </c>
      <c r="AP58" s="578"/>
      <c r="AQ58" s="579"/>
      <c r="AR58" s="575" t="str">
        <f>IF(AN47="４週",AU59,AV59)</f>
        <v/>
      </c>
      <c r="AU58" s="485" t="s">
        <v>369</v>
      </c>
      <c r="AV58" s="485" t="s">
        <v>370</v>
      </c>
      <c r="AX58" s="485" t="s">
        <v>371</v>
      </c>
      <c r="AY58" s="485" t="s">
        <v>372</v>
      </c>
    </row>
    <row r="59" spans="1:51" ht="12" customHeight="1">
      <c r="A59" s="585"/>
      <c r="B59" s="588"/>
      <c r="C59" s="591"/>
      <c r="D59" s="594"/>
      <c r="E59" s="597"/>
      <c r="F59" s="568"/>
      <c r="G59" s="569"/>
      <c r="H59" s="238" t="s">
        <v>373</v>
      </c>
      <c r="I59" s="239" t="str">
        <f>IFERROR(VLOOKUP(I58,'P1'!$B:$AP,41,FALSE),"")</f>
        <v/>
      </c>
      <c r="J59" s="239" t="str">
        <f>IFERROR(VLOOKUP(J58,'P1'!$B:$AP,41,FALSE),"")</f>
        <v/>
      </c>
      <c r="K59" s="239" t="str">
        <f>IFERROR(VLOOKUP(K58,'P1'!$B:$AP,41,FALSE),"")</f>
        <v/>
      </c>
      <c r="L59" s="239" t="str">
        <f>IFERROR(VLOOKUP(L58,'P1'!$B:$AP,41,FALSE),"")</f>
        <v/>
      </c>
      <c r="M59" s="239" t="str">
        <f>IFERROR(VLOOKUP(M58,'P1'!$B:$AP,41,FALSE),"")</f>
        <v/>
      </c>
      <c r="N59" s="239" t="str">
        <f>IFERROR(VLOOKUP(N58,'P1'!$B:$AP,41,FALSE),"")</f>
        <v/>
      </c>
      <c r="O59" s="239" t="str">
        <f>IFERROR(VLOOKUP(O58,'P1'!$B:$AP,41,FALSE),"")</f>
        <v/>
      </c>
      <c r="P59" s="239" t="str">
        <f>IFERROR(VLOOKUP(P58,'P1'!$B:$AP,41,FALSE),"")</f>
        <v/>
      </c>
      <c r="Q59" s="239" t="str">
        <f>IFERROR(VLOOKUP(Q58,'P1'!$B:$AP,41,FALSE),"")</f>
        <v/>
      </c>
      <c r="R59" s="239" t="str">
        <f>IFERROR(VLOOKUP(R58,'P1'!$B:$AP,41,FALSE),"")</f>
        <v/>
      </c>
      <c r="S59" s="239" t="str">
        <f>IFERROR(VLOOKUP(S58,'P1'!$B:$AP,41,FALSE),"")</f>
        <v/>
      </c>
      <c r="T59" s="239" t="str">
        <f>IFERROR(VLOOKUP(T58,'P1'!$B:$AP,41,FALSE),"")</f>
        <v/>
      </c>
      <c r="U59" s="239" t="str">
        <f>IFERROR(VLOOKUP(U58,'P1'!$B:$AP,41,FALSE),"")</f>
        <v/>
      </c>
      <c r="V59" s="239" t="str">
        <f>IFERROR(VLOOKUP(V58,'P1'!$B:$AP,41,FALSE),"")</f>
        <v/>
      </c>
      <c r="W59" s="239" t="str">
        <f>IFERROR(VLOOKUP(W58,'P1'!$B:$AP,41,FALSE),"")</f>
        <v/>
      </c>
      <c r="X59" s="239" t="str">
        <f>IFERROR(VLOOKUP(X58,'P1'!$B:$AP,41,FALSE),"")</f>
        <v/>
      </c>
      <c r="Y59" s="239" t="str">
        <f>IFERROR(VLOOKUP(Y58,'P1'!$B:$AP,41,FALSE),"")</f>
        <v/>
      </c>
      <c r="Z59" s="239" t="str">
        <f>IFERROR(VLOOKUP(Z58,'P1'!$B:$AP,41,FALSE),"")</f>
        <v/>
      </c>
      <c r="AA59" s="239" t="str">
        <f>IFERROR(VLOOKUP(AA58,'P1'!$B:$AP,41,FALSE),"")</f>
        <v/>
      </c>
      <c r="AB59" s="239" t="str">
        <f>IFERROR(VLOOKUP(AB58,'P1'!$B:$AP,41,FALSE),"")</f>
        <v/>
      </c>
      <c r="AC59" s="239" t="str">
        <f>IFERROR(VLOOKUP(AC58,'P1'!$B:$AP,41,FALSE),"")</f>
        <v/>
      </c>
      <c r="AD59" s="239" t="str">
        <f>IFERROR(VLOOKUP(AD58,'P1'!$B:$AP,41,FALSE),"")</f>
        <v/>
      </c>
      <c r="AE59" s="239" t="str">
        <f>IFERROR(VLOOKUP(AE58,'P1'!$B:$AP,41,FALSE),"")</f>
        <v/>
      </c>
      <c r="AF59" s="239" t="str">
        <f>IFERROR(VLOOKUP(AF58,'P1'!$B:$AP,41,FALSE),"")</f>
        <v/>
      </c>
      <c r="AG59" s="239" t="str">
        <f>IFERROR(VLOOKUP(AG58,'P1'!$B:$AP,41,FALSE),"")</f>
        <v/>
      </c>
      <c r="AH59" s="239" t="str">
        <f>IFERROR(VLOOKUP(AH58,'P1'!$B:$AP,41,FALSE),"")</f>
        <v/>
      </c>
      <c r="AI59" s="239" t="str">
        <f>IFERROR(VLOOKUP(AI58,'P1'!$B:$AP,41,FALSE),"")</f>
        <v/>
      </c>
      <c r="AJ59" s="239" t="str">
        <f>IFERROR(VLOOKUP(AJ58,'P1'!$B:$AP,41,FALSE),"")</f>
        <v/>
      </c>
      <c r="AK59" s="239" t="str">
        <f>IFERROR(VLOOKUP(AK58,'P1'!$B:$AP,41,FALSE),"")</f>
        <v/>
      </c>
      <c r="AL59" s="239" t="str">
        <f>IFERROR(VLOOKUP(AL58,'P1'!$B:$AP,41,FALSE),"")</f>
        <v/>
      </c>
      <c r="AM59" s="239" t="str">
        <f>IFERROR(VLOOKUP(AM58,'P1'!$B:$AP,41,FALSE),"")</f>
        <v/>
      </c>
      <c r="AN59" s="573"/>
      <c r="AO59" s="576"/>
      <c r="AP59" s="580"/>
      <c r="AQ59" s="581"/>
      <c r="AR59" s="576"/>
      <c r="AU59" s="486" t="str">
        <f>IFERROR(IF($D58="□",ROUNDDOWN($AO58/$AK$7,1),ROUNDDOWN($AO58/$AK$9,1)),"")</f>
        <v/>
      </c>
      <c r="AV59" s="486" t="str">
        <f>IFERROR(IF($D58="□",ROUNDDOWN($AN58/$AO$7,1),ROUNDDOWN($AN58/$AO$9,1)),"")</f>
        <v/>
      </c>
      <c r="AX59" s="486" t="str">
        <f>IFERROR(IF($D58="□",(VLOOKUP(F58,'[8]ますた君 '!$C:$E,3,FALSE)/($AK$7*4)),(VLOOKUP(F58,'[8]ますた君 '!$C:$E,3,FALSE)/($AK$9*4))),"")</f>
        <v/>
      </c>
      <c r="AY59" s="486" t="str">
        <f>IFERROR(IF($D58="□",(VLOOKUP(F58,'[8]ますた君 '!$C:$E,3,FALSE)/$AO$7),(VLOOKUP(F58,'[8]ますた君 '!$C:$E,3,FALSE)/$AO$9)),"")</f>
        <v/>
      </c>
    </row>
    <row r="60" spans="1:51" ht="12" customHeight="1">
      <c r="A60" s="586"/>
      <c r="B60" s="589"/>
      <c r="C60" s="592"/>
      <c r="D60" s="595"/>
      <c r="E60" s="598"/>
      <c r="F60" s="570"/>
      <c r="G60" s="571"/>
      <c r="H60" s="241" t="s">
        <v>374</v>
      </c>
      <c r="I60" s="239" t="str">
        <f>IFERROR(VLOOKUP(I58,'P1'!$B:$AP,31,FALSE),"")</f>
        <v/>
      </c>
      <c r="J60" s="239" t="str">
        <f>IFERROR(VLOOKUP(J58,'P1'!$B:$AP,31,FALSE),"")</f>
        <v/>
      </c>
      <c r="K60" s="239" t="str">
        <f>IFERROR(VLOOKUP(K58,'P1'!$B:$AP,31,FALSE),"")</f>
        <v/>
      </c>
      <c r="L60" s="239" t="str">
        <f>IFERROR(VLOOKUP(L58,'P1'!$B:$AP,31,FALSE),"")</f>
        <v/>
      </c>
      <c r="M60" s="239" t="str">
        <f>IFERROR(VLOOKUP(M58,'P1'!$B:$AP,31,FALSE),"")</f>
        <v/>
      </c>
      <c r="N60" s="239" t="str">
        <f>IFERROR(VLOOKUP(N58,'P1'!$B:$AP,31,FALSE),"")</f>
        <v/>
      </c>
      <c r="O60" s="239" t="str">
        <f>IFERROR(VLOOKUP(O58,'P1'!$B:$AP,31,FALSE),"")</f>
        <v/>
      </c>
      <c r="P60" s="239" t="str">
        <f>IFERROR(VLOOKUP(P58,'P1'!$B:$AP,31,FALSE),"")</f>
        <v/>
      </c>
      <c r="Q60" s="239" t="str">
        <f>IFERROR(VLOOKUP(Q58,'P1'!$B:$AP,31,FALSE),"")</f>
        <v/>
      </c>
      <c r="R60" s="239" t="str">
        <f>IFERROR(VLOOKUP(R58,'P1'!$B:$AP,31,FALSE),"")</f>
        <v/>
      </c>
      <c r="S60" s="239" t="str">
        <f>IFERROR(VLOOKUP(S58,'P1'!$B:$AP,31,FALSE),"")</f>
        <v/>
      </c>
      <c r="T60" s="239" t="str">
        <f>IFERROR(VLOOKUP(T58,'P1'!$B:$AP,31,FALSE),"")</f>
        <v/>
      </c>
      <c r="U60" s="239" t="str">
        <f>IFERROR(VLOOKUP(U58,'P1'!$B:$AP,31,FALSE),"")</f>
        <v/>
      </c>
      <c r="V60" s="239" t="str">
        <f>IFERROR(VLOOKUP(V58,'P1'!$B:$AP,31,FALSE),"")</f>
        <v/>
      </c>
      <c r="W60" s="239" t="str">
        <f>IFERROR(VLOOKUP(W58,'P1'!$B:$AP,31,FALSE),"")</f>
        <v/>
      </c>
      <c r="X60" s="239" t="str">
        <f>IFERROR(VLOOKUP(X58,'P1'!$B:$AP,31,FALSE),"")</f>
        <v/>
      </c>
      <c r="Y60" s="239" t="str">
        <f>IFERROR(VLOOKUP(Y58,'P1'!$B:$AP,31,FALSE),"")</f>
        <v/>
      </c>
      <c r="Z60" s="239" t="str">
        <f>IFERROR(VLOOKUP(Z58,'P1'!$B:$AP,31,FALSE),"")</f>
        <v/>
      </c>
      <c r="AA60" s="239" t="str">
        <f>IFERROR(VLOOKUP(AA58,'P1'!$B:$AP,31,FALSE),"")</f>
        <v/>
      </c>
      <c r="AB60" s="239" t="str">
        <f>IFERROR(VLOOKUP(AB58,'P1'!$B:$AP,31,FALSE),"")</f>
        <v/>
      </c>
      <c r="AC60" s="239" t="str">
        <f>IFERROR(VLOOKUP(AC58,'P1'!$B:$AP,31,FALSE),"")</f>
        <v/>
      </c>
      <c r="AD60" s="239" t="str">
        <f>IFERROR(VLOOKUP(AD58,'P1'!$B:$AP,31,FALSE),"")</f>
        <v/>
      </c>
      <c r="AE60" s="239" t="str">
        <f>IFERROR(VLOOKUP(AE58,'P1'!$B:$AP,31,FALSE),"")</f>
        <v/>
      </c>
      <c r="AF60" s="239" t="str">
        <f>IFERROR(VLOOKUP(AF58,'P1'!$B:$AP,31,FALSE),"")</f>
        <v/>
      </c>
      <c r="AG60" s="239" t="str">
        <f>IFERROR(VLOOKUP(AG58,'P1'!$B:$AP,31,FALSE),"")</f>
        <v/>
      </c>
      <c r="AH60" s="239" t="str">
        <f>IFERROR(VLOOKUP(AH58,'P1'!$B:$AP,31,FALSE),"")</f>
        <v/>
      </c>
      <c r="AI60" s="239" t="str">
        <f>IFERROR(VLOOKUP(AI58,'P1'!$B:$AP,31,FALSE),"")</f>
        <v/>
      </c>
      <c r="AJ60" s="239" t="str">
        <f>IFERROR(VLOOKUP(AJ58,'P1'!$B:$AP,31,FALSE),"")</f>
        <v/>
      </c>
      <c r="AK60" s="239" t="str">
        <f>IFERROR(VLOOKUP(AK58,'P1'!$B:$AP,31,FALSE),"")</f>
        <v/>
      </c>
      <c r="AL60" s="239" t="str">
        <f>IFERROR(VLOOKUP(AL58,'P1'!$B:$AP,31,FALSE),"")</f>
        <v/>
      </c>
      <c r="AM60" s="239" t="str">
        <f>IFERROR(VLOOKUP(AM58,'P1'!$B:$AP,31,FALSE),"")</f>
        <v/>
      </c>
      <c r="AN60" s="574"/>
      <c r="AO60" s="577"/>
      <c r="AP60" s="582"/>
      <c r="AQ60" s="583"/>
      <c r="AR60" s="577"/>
      <c r="AU60" s="487"/>
      <c r="AV60" s="487"/>
      <c r="AX60" s="487"/>
      <c r="AY60" s="487"/>
    </row>
    <row r="61" spans="1:51" ht="12" customHeight="1">
      <c r="A61" s="584">
        <v>14</v>
      </c>
      <c r="B61" s="587"/>
      <c r="C61" s="590"/>
      <c r="D61" s="593" t="s">
        <v>243</v>
      </c>
      <c r="E61" s="596"/>
      <c r="F61" s="566"/>
      <c r="G61" s="567"/>
      <c r="H61" s="236" t="s">
        <v>368</v>
      </c>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572">
        <f>+SUM(I62:AM63)</f>
        <v>0</v>
      </c>
      <c r="AO61" s="575">
        <f>IF($AN$4="４週",AN61/4,AN61/(DAY(EOMONTH($I$20,0))/7))</f>
        <v>0</v>
      </c>
      <c r="AP61" s="578"/>
      <c r="AQ61" s="579"/>
      <c r="AR61" s="575" t="str">
        <f>IF(AN50="４週",AU62,AV62)</f>
        <v/>
      </c>
      <c r="AU61" s="485" t="s">
        <v>369</v>
      </c>
      <c r="AV61" s="485" t="s">
        <v>370</v>
      </c>
      <c r="AX61" s="485" t="s">
        <v>371</v>
      </c>
      <c r="AY61" s="485" t="s">
        <v>372</v>
      </c>
    </row>
    <row r="62" spans="1:51" ht="12" customHeight="1">
      <c r="A62" s="585"/>
      <c r="B62" s="588"/>
      <c r="C62" s="591"/>
      <c r="D62" s="594"/>
      <c r="E62" s="597"/>
      <c r="F62" s="568"/>
      <c r="G62" s="569"/>
      <c r="H62" s="238" t="s">
        <v>373</v>
      </c>
      <c r="I62" s="239" t="str">
        <f>IFERROR(VLOOKUP(I61,'P1'!$B:$AP,41,FALSE),"")</f>
        <v/>
      </c>
      <c r="J62" s="239" t="str">
        <f>IFERROR(VLOOKUP(J61,'P1'!$B:$AP,41,FALSE),"")</f>
        <v/>
      </c>
      <c r="K62" s="239" t="str">
        <f>IFERROR(VLOOKUP(K61,'P1'!$B:$AP,41,FALSE),"")</f>
        <v/>
      </c>
      <c r="L62" s="239" t="str">
        <f>IFERROR(VLOOKUP(L61,'P1'!$B:$AP,41,FALSE),"")</f>
        <v/>
      </c>
      <c r="M62" s="239" t="str">
        <f>IFERROR(VLOOKUP(M61,'P1'!$B:$AP,41,FALSE),"")</f>
        <v/>
      </c>
      <c r="N62" s="239" t="str">
        <f>IFERROR(VLOOKUP(N61,'P1'!$B:$AP,41,FALSE),"")</f>
        <v/>
      </c>
      <c r="O62" s="239" t="str">
        <f>IFERROR(VLOOKUP(O61,'P1'!$B:$AP,41,FALSE),"")</f>
        <v/>
      </c>
      <c r="P62" s="239" t="str">
        <f>IFERROR(VLOOKUP(P61,'P1'!$B:$AP,41,FALSE),"")</f>
        <v/>
      </c>
      <c r="Q62" s="239" t="str">
        <f>IFERROR(VLOOKUP(Q61,'P1'!$B:$AP,41,FALSE),"")</f>
        <v/>
      </c>
      <c r="R62" s="239" t="str">
        <f>IFERROR(VLOOKUP(R61,'P1'!$B:$AP,41,FALSE),"")</f>
        <v/>
      </c>
      <c r="S62" s="239" t="str">
        <f>IFERROR(VLOOKUP(S61,'P1'!$B:$AP,41,FALSE),"")</f>
        <v/>
      </c>
      <c r="T62" s="239" t="str">
        <f>IFERROR(VLOOKUP(T61,'P1'!$B:$AP,41,FALSE),"")</f>
        <v/>
      </c>
      <c r="U62" s="239" t="str">
        <f>IFERROR(VLOOKUP(U61,'P1'!$B:$AP,41,FALSE),"")</f>
        <v/>
      </c>
      <c r="V62" s="239" t="str">
        <f>IFERROR(VLOOKUP(V61,'P1'!$B:$AP,41,FALSE),"")</f>
        <v/>
      </c>
      <c r="W62" s="239" t="str">
        <f>IFERROR(VLOOKUP(W61,'P1'!$B:$AP,41,FALSE),"")</f>
        <v/>
      </c>
      <c r="X62" s="239" t="str">
        <f>IFERROR(VLOOKUP(X61,'P1'!$B:$AP,41,FALSE),"")</f>
        <v/>
      </c>
      <c r="Y62" s="239" t="str">
        <f>IFERROR(VLOOKUP(Y61,'P1'!$B:$AP,41,FALSE),"")</f>
        <v/>
      </c>
      <c r="Z62" s="239" t="str">
        <f>IFERROR(VLOOKUP(Z61,'P1'!$B:$AP,41,FALSE),"")</f>
        <v/>
      </c>
      <c r="AA62" s="239" t="str">
        <f>IFERROR(VLOOKUP(AA61,'P1'!$B:$AP,41,FALSE),"")</f>
        <v/>
      </c>
      <c r="AB62" s="239" t="str">
        <f>IFERROR(VLOOKUP(AB61,'P1'!$B:$AP,41,FALSE),"")</f>
        <v/>
      </c>
      <c r="AC62" s="239" t="str">
        <f>IFERROR(VLOOKUP(AC61,'P1'!$B:$AP,41,FALSE),"")</f>
        <v/>
      </c>
      <c r="AD62" s="239" t="str">
        <f>IFERROR(VLOOKUP(AD61,'P1'!$B:$AP,41,FALSE),"")</f>
        <v/>
      </c>
      <c r="AE62" s="239" t="str">
        <f>IFERROR(VLOOKUP(AE61,'P1'!$B:$AP,41,FALSE),"")</f>
        <v/>
      </c>
      <c r="AF62" s="239" t="str">
        <f>IFERROR(VLOOKUP(AF61,'P1'!$B:$AP,41,FALSE),"")</f>
        <v/>
      </c>
      <c r="AG62" s="239" t="str">
        <f>IFERROR(VLOOKUP(AG61,'P1'!$B:$AP,41,FALSE),"")</f>
        <v/>
      </c>
      <c r="AH62" s="239" t="str">
        <f>IFERROR(VLOOKUP(AH61,'P1'!$B:$AP,41,FALSE),"")</f>
        <v/>
      </c>
      <c r="AI62" s="239" t="str">
        <f>IFERROR(VLOOKUP(AI61,'P1'!$B:$AP,41,FALSE),"")</f>
        <v/>
      </c>
      <c r="AJ62" s="239" t="str">
        <f>IFERROR(VLOOKUP(AJ61,'P1'!$B:$AP,41,FALSE),"")</f>
        <v/>
      </c>
      <c r="AK62" s="239" t="str">
        <f>IFERROR(VLOOKUP(AK61,'P1'!$B:$AP,41,FALSE),"")</f>
        <v/>
      </c>
      <c r="AL62" s="239" t="str">
        <f>IFERROR(VLOOKUP(AL61,'P1'!$B:$AP,41,FALSE),"")</f>
        <v/>
      </c>
      <c r="AM62" s="239" t="str">
        <f>IFERROR(VLOOKUP(AM61,'P1'!$B:$AP,41,FALSE),"")</f>
        <v/>
      </c>
      <c r="AN62" s="573"/>
      <c r="AO62" s="576"/>
      <c r="AP62" s="580"/>
      <c r="AQ62" s="581"/>
      <c r="AR62" s="576"/>
      <c r="AU62" s="486" t="str">
        <f>IFERROR(IF($D61="□",ROUNDDOWN($AO61/$AK$7,1),ROUNDDOWN($AO61/$AK$9,1)),"")</f>
        <v/>
      </c>
      <c r="AV62" s="486" t="str">
        <f>IFERROR(IF($D61="□",ROUNDDOWN($AN61/$AO$7,1),ROUNDDOWN($AN61/$AO$9,1)),"")</f>
        <v/>
      </c>
      <c r="AX62" s="486" t="str">
        <f>IFERROR(IF($D61="□",(VLOOKUP(F61,'[8]ますた君 '!$C:$E,3,FALSE)/($AK$7*4)),(VLOOKUP(F61,'[8]ますた君 '!$C:$E,3,FALSE)/($AK$9*4))),"")</f>
        <v/>
      </c>
      <c r="AY62" s="486" t="str">
        <f>IFERROR(IF($D61="□",(VLOOKUP(F61,'[8]ますた君 '!$C:$E,3,FALSE)/$AO$7),(VLOOKUP(F61,'[8]ますた君 '!$C:$E,3,FALSE)/$AO$9)),"")</f>
        <v/>
      </c>
    </row>
    <row r="63" spans="1:51" ht="12" customHeight="1">
      <c r="A63" s="586"/>
      <c r="B63" s="589"/>
      <c r="C63" s="592"/>
      <c r="D63" s="595"/>
      <c r="E63" s="598"/>
      <c r="F63" s="570"/>
      <c r="G63" s="571"/>
      <c r="H63" s="241" t="s">
        <v>374</v>
      </c>
      <c r="I63" s="243" t="str">
        <f>IFERROR(VLOOKUP(I61,'P1'!$B:$AP,31,FALSE),"")</f>
        <v/>
      </c>
      <c r="J63" s="239" t="str">
        <f>IFERROR(VLOOKUP(J61,'P1'!$B:$AP,31,FALSE),"")</f>
        <v/>
      </c>
      <c r="K63" s="239" t="str">
        <f>IFERROR(VLOOKUP(K61,'P1'!$B:$AP,31,FALSE),"")</f>
        <v/>
      </c>
      <c r="L63" s="239" t="str">
        <f>IFERROR(VLOOKUP(L61,'P1'!$B:$AP,31,FALSE),"")</f>
        <v/>
      </c>
      <c r="M63" s="239" t="str">
        <f>IFERROR(VLOOKUP(M61,'P1'!$B:$AP,31,FALSE),"")</f>
        <v/>
      </c>
      <c r="N63" s="239" t="str">
        <f>IFERROR(VLOOKUP(N61,'P1'!$B:$AP,31,FALSE),"")</f>
        <v/>
      </c>
      <c r="O63" s="239" t="str">
        <f>IFERROR(VLOOKUP(O61,'P1'!$B:$AP,31,FALSE),"")</f>
        <v/>
      </c>
      <c r="P63" s="239" t="str">
        <f>IFERROR(VLOOKUP(P61,'P1'!$B:$AP,31,FALSE),"")</f>
        <v/>
      </c>
      <c r="Q63" s="239" t="str">
        <f>IFERROR(VLOOKUP(Q61,'P1'!$B:$AP,31,FALSE),"")</f>
        <v/>
      </c>
      <c r="R63" s="239" t="str">
        <f>IFERROR(VLOOKUP(R61,'P1'!$B:$AP,31,FALSE),"")</f>
        <v/>
      </c>
      <c r="S63" s="239" t="str">
        <f>IFERROR(VLOOKUP(S61,'P1'!$B:$AP,31,FALSE),"")</f>
        <v/>
      </c>
      <c r="T63" s="239" t="str">
        <f>IFERROR(VLOOKUP(T61,'P1'!$B:$AP,31,FALSE),"")</f>
        <v/>
      </c>
      <c r="U63" s="239" t="str">
        <f>IFERROR(VLOOKUP(U61,'P1'!$B:$AP,31,FALSE),"")</f>
        <v/>
      </c>
      <c r="V63" s="239" t="str">
        <f>IFERROR(VLOOKUP(V61,'P1'!$B:$AP,31,FALSE),"")</f>
        <v/>
      </c>
      <c r="W63" s="239" t="str">
        <f>IFERROR(VLOOKUP(W61,'P1'!$B:$AP,31,FALSE),"")</f>
        <v/>
      </c>
      <c r="X63" s="239" t="str">
        <f>IFERROR(VLOOKUP(X61,'P1'!$B:$AP,31,FALSE),"")</f>
        <v/>
      </c>
      <c r="Y63" s="239" t="str">
        <f>IFERROR(VLOOKUP(Y61,'P1'!$B:$AP,31,FALSE),"")</f>
        <v/>
      </c>
      <c r="Z63" s="239" t="str">
        <f>IFERROR(VLOOKUP(Z61,'P1'!$B:$AP,31,FALSE),"")</f>
        <v/>
      </c>
      <c r="AA63" s="239" t="str">
        <f>IFERROR(VLOOKUP(AA61,'P1'!$B:$AP,31,FALSE),"")</f>
        <v/>
      </c>
      <c r="AB63" s="239" t="str">
        <f>IFERROR(VLOOKUP(AB61,'P1'!$B:$AP,31,FALSE),"")</f>
        <v/>
      </c>
      <c r="AC63" s="239" t="str">
        <f>IFERROR(VLOOKUP(AC61,'P1'!$B:$AP,31,FALSE),"")</f>
        <v/>
      </c>
      <c r="AD63" s="239" t="str">
        <f>IFERROR(VLOOKUP(AD61,'P1'!$B:$AP,31,FALSE),"")</f>
        <v/>
      </c>
      <c r="AE63" s="239" t="str">
        <f>IFERROR(VLOOKUP(AE61,'P1'!$B:$AP,31,FALSE),"")</f>
        <v/>
      </c>
      <c r="AF63" s="239" t="str">
        <f>IFERROR(VLOOKUP(AF61,'P1'!$B:$AP,31,FALSE),"")</f>
        <v/>
      </c>
      <c r="AG63" s="239" t="str">
        <f>IFERROR(VLOOKUP(AG61,'P1'!$B:$AP,31,FALSE),"")</f>
        <v/>
      </c>
      <c r="AH63" s="239" t="str">
        <f>IFERROR(VLOOKUP(AH61,'P1'!$B:$AP,31,FALSE),"")</f>
        <v/>
      </c>
      <c r="AI63" s="239" t="str">
        <f>IFERROR(VLOOKUP(AI61,'P1'!$B:$AP,31,FALSE),"")</f>
        <v/>
      </c>
      <c r="AJ63" s="239" t="str">
        <f>IFERROR(VLOOKUP(AJ61,'P1'!$B:$AP,31,FALSE),"")</f>
        <v/>
      </c>
      <c r="AK63" s="239" t="str">
        <f>IFERROR(VLOOKUP(AK61,'P1'!$B:$AP,31,FALSE),"")</f>
        <v/>
      </c>
      <c r="AL63" s="239" t="str">
        <f>IFERROR(VLOOKUP(AL61,'P1'!$B:$AP,31,FALSE),"")</f>
        <v/>
      </c>
      <c r="AM63" s="239" t="str">
        <f>IFERROR(VLOOKUP(AM61,'P1'!$B:$AP,31,FALSE),"")</f>
        <v/>
      </c>
      <c r="AN63" s="574"/>
      <c r="AO63" s="577"/>
      <c r="AP63" s="582"/>
      <c r="AQ63" s="583"/>
      <c r="AR63" s="577"/>
      <c r="AU63" s="487"/>
      <c r="AV63" s="487"/>
      <c r="AX63" s="487"/>
      <c r="AY63" s="487"/>
    </row>
    <row r="64" spans="1:51" ht="12" customHeight="1">
      <c r="A64" s="584">
        <v>15</v>
      </c>
      <c r="B64" s="587"/>
      <c r="C64" s="590"/>
      <c r="D64" s="593" t="s">
        <v>243</v>
      </c>
      <c r="E64" s="596"/>
      <c r="F64" s="566"/>
      <c r="G64" s="567"/>
      <c r="H64" s="236" t="s">
        <v>368</v>
      </c>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572">
        <f>+SUM(I65:AM66)</f>
        <v>0</v>
      </c>
      <c r="AO64" s="575">
        <f>IF($AN$4="４週",AN64/4,AN64/(DAY(EOMONTH($I$20,0))/7))</f>
        <v>0</v>
      </c>
      <c r="AP64" s="578"/>
      <c r="AQ64" s="579"/>
      <c r="AR64" s="575" t="str">
        <f>IF(AN53="４週",AU65,AV65)</f>
        <v/>
      </c>
      <c r="AU64" s="485" t="s">
        <v>369</v>
      </c>
      <c r="AV64" s="485" t="s">
        <v>370</v>
      </c>
      <c r="AX64" s="485" t="s">
        <v>371</v>
      </c>
      <c r="AY64" s="485" t="s">
        <v>372</v>
      </c>
    </row>
    <row r="65" spans="1:51" ht="12" customHeight="1">
      <c r="A65" s="585"/>
      <c r="B65" s="588"/>
      <c r="C65" s="591"/>
      <c r="D65" s="594"/>
      <c r="E65" s="597"/>
      <c r="F65" s="568"/>
      <c r="G65" s="569"/>
      <c r="H65" s="238" t="s">
        <v>373</v>
      </c>
      <c r="I65" s="239" t="str">
        <f>IFERROR(VLOOKUP(I64,'P1'!$B:$AP,41,FALSE),"")</f>
        <v/>
      </c>
      <c r="J65" s="239" t="str">
        <f>IFERROR(VLOOKUP(J64,'P1'!$B:$AP,41,FALSE),"")</f>
        <v/>
      </c>
      <c r="K65" s="239" t="str">
        <f>IFERROR(VLOOKUP(K64,'P1'!$B:$AP,41,FALSE),"")</f>
        <v/>
      </c>
      <c r="L65" s="239" t="str">
        <f>IFERROR(VLOOKUP(L64,'P1'!$B:$AP,41,FALSE),"")</f>
        <v/>
      </c>
      <c r="M65" s="239" t="str">
        <f>IFERROR(VLOOKUP(M64,'P1'!$B:$AP,41,FALSE),"")</f>
        <v/>
      </c>
      <c r="N65" s="239" t="str">
        <f>IFERROR(VLOOKUP(N64,'P1'!$B:$AP,41,FALSE),"")</f>
        <v/>
      </c>
      <c r="O65" s="239" t="str">
        <f>IFERROR(VLOOKUP(O64,'P1'!$B:$AP,41,FALSE),"")</f>
        <v/>
      </c>
      <c r="P65" s="239" t="str">
        <f>IFERROR(VLOOKUP(P64,'P1'!$B:$AP,41,FALSE),"")</f>
        <v/>
      </c>
      <c r="Q65" s="239" t="str">
        <f>IFERROR(VLOOKUP(Q64,'P1'!$B:$AP,41,FALSE),"")</f>
        <v/>
      </c>
      <c r="R65" s="239" t="str">
        <f>IFERROR(VLOOKUP(R64,'P1'!$B:$AP,41,FALSE),"")</f>
        <v/>
      </c>
      <c r="S65" s="239" t="str">
        <f>IFERROR(VLOOKUP(S64,'P1'!$B:$AP,41,FALSE),"")</f>
        <v/>
      </c>
      <c r="T65" s="239" t="str">
        <f>IFERROR(VLOOKUP(T64,'P1'!$B:$AP,41,FALSE),"")</f>
        <v/>
      </c>
      <c r="U65" s="239" t="str">
        <f>IFERROR(VLOOKUP(U64,'P1'!$B:$AP,41,FALSE),"")</f>
        <v/>
      </c>
      <c r="V65" s="239" t="str">
        <f>IFERROR(VLOOKUP(V64,'P1'!$B:$AP,41,FALSE),"")</f>
        <v/>
      </c>
      <c r="W65" s="239" t="str">
        <f>IFERROR(VLOOKUP(W64,'P1'!$B:$AP,41,FALSE),"")</f>
        <v/>
      </c>
      <c r="X65" s="239" t="str">
        <f>IFERROR(VLOOKUP(X64,'P1'!$B:$AP,41,FALSE),"")</f>
        <v/>
      </c>
      <c r="Y65" s="239" t="str">
        <f>IFERROR(VLOOKUP(Y64,'P1'!$B:$AP,41,FALSE),"")</f>
        <v/>
      </c>
      <c r="Z65" s="239" t="str">
        <f>IFERROR(VLOOKUP(Z64,'P1'!$B:$AP,41,FALSE),"")</f>
        <v/>
      </c>
      <c r="AA65" s="239" t="str">
        <f>IFERROR(VLOOKUP(AA64,'P1'!$B:$AP,41,FALSE),"")</f>
        <v/>
      </c>
      <c r="AB65" s="239" t="str">
        <f>IFERROR(VLOOKUP(AB64,'P1'!$B:$AP,41,FALSE),"")</f>
        <v/>
      </c>
      <c r="AC65" s="239" t="str">
        <f>IFERROR(VLOOKUP(AC64,'P1'!$B:$AP,41,FALSE),"")</f>
        <v/>
      </c>
      <c r="AD65" s="239" t="str">
        <f>IFERROR(VLOOKUP(AD64,'P1'!$B:$AP,41,FALSE),"")</f>
        <v/>
      </c>
      <c r="AE65" s="239" t="str">
        <f>IFERROR(VLOOKUP(AE64,'P1'!$B:$AP,41,FALSE),"")</f>
        <v/>
      </c>
      <c r="AF65" s="239" t="str">
        <f>IFERROR(VLOOKUP(AF64,'P1'!$B:$AP,41,FALSE),"")</f>
        <v/>
      </c>
      <c r="AG65" s="239" t="str">
        <f>IFERROR(VLOOKUP(AG64,'P1'!$B:$AP,41,FALSE),"")</f>
        <v/>
      </c>
      <c r="AH65" s="239" t="str">
        <f>IFERROR(VLOOKUP(AH64,'P1'!$B:$AP,41,FALSE),"")</f>
        <v/>
      </c>
      <c r="AI65" s="239" t="str">
        <f>IFERROR(VLOOKUP(AI64,'P1'!$B:$AP,41,FALSE),"")</f>
        <v/>
      </c>
      <c r="AJ65" s="239" t="str">
        <f>IFERROR(VLOOKUP(AJ64,'P1'!$B:$AP,41,FALSE),"")</f>
        <v/>
      </c>
      <c r="AK65" s="239" t="str">
        <f>IFERROR(VLOOKUP(AK64,'P1'!$B:$AP,41,FALSE),"")</f>
        <v/>
      </c>
      <c r="AL65" s="239" t="str">
        <f>IFERROR(VLOOKUP(AL64,'P1'!$B:$AP,41,FALSE),"")</f>
        <v/>
      </c>
      <c r="AM65" s="239" t="str">
        <f>IFERROR(VLOOKUP(AM64,'P1'!$B:$AP,41,FALSE),"")</f>
        <v/>
      </c>
      <c r="AN65" s="573"/>
      <c r="AO65" s="576"/>
      <c r="AP65" s="580"/>
      <c r="AQ65" s="581"/>
      <c r="AR65" s="576"/>
      <c r="AU65" s="486" t="str">
        <f>IFERROR(IF($D64="□",ROUNDDOWN($AO64/$AK$7,1),ROUNDDOWN($AO64/$AK$9,1)),"")</f>
        <v/>
      </c>
      <c r="AV65" s="486" t="str">
        <f>IFERROR(IF($D64="□",ROUNDDOWN($AN64/$AO$7,1),ROUNDDOWN($AN64/$AO$9,1)),"")</f>
        <v/>
      </c>
      <c r="AX65" s="486" t="str">
        <f>IFERROR(IF($D64="□",(VLOOKUP(F64,'[8]ますた君 '!$C:$E,3,FALSE)/($AK$7*4)),(VLOOKUP(F64,'[8]ますた君 '!$C:$E,3,FALSE)/($AK$9*4))),"")</f>
        <v/>
      </c>
      <c r="AY65" s="486" t="str">
        <f>IFERROR(IF($D64="□",(VLOOKUP(F64,'[8]ますた君 '!$C:$E,3,FALSE)/$AO$7),(VLOOKUP(F64,'[8]ますた君 '!$C:$E,3,FALSE)/$AO$9)),"")</f>
        <v/>
      </c>
    </row>
    <row r="66" spans="1:51" ht="12" customHeight="1">
      <c r="A66" s="586"/>
      <c r="B66" s="589"/>
      <c r="C66" s="592"/>
      <c r="D66" s="595"/>
      <c r="E66" s="598"/>
      <c r="F66" s="570"/>
      <c r="G66" s="571"/>
      <c r="H66" s="241" t="s">
        <v>374</v>
      </c>
      <c r="I66" s="239" t="str">
        <f>IFERROR(VLOOKUP(I64,'P1'!$B:$AP,31,FALSE),"")</f>
        <v/>
      </c>
      <c r="J66" s="239" t="str">
        <f>IFERROR(VLOOKUP(J64,'P1'!$B:$AP,31,FALSE),"")</f>
        <v/>
      </c>
      <c r="K66" s="239" t="str">
        <f>IFERROR(VLOOKUP(K64,'P1'!$B:$AP,31,FALSE),"")</f>
        <v/>
      </c>
      <c r="L66" s="239" t="str">
        <f>IFERROR(VLOOKUP(L64,'P1'!$B:$AP,31,FALSE),"")</f>
        <v/>
      </c>
      <c r="M66" s="239" t="str">
        <f>IFERROR(VLOOKUP(M64,'P1'!$B:$AP,31,FALSE),"")</f>
        <v/>
      </c>
      <c r="N66" s="239" t="str">
        <f>IFERROR(VLOOKUP(N64,'P1'!$B:$AP,31,FALSE),"")</f>
        <v/>
      </c>
      <c r="O66" s="239" t="str">
        <f>IFERROR(VLOOKUP(O64,'P1'!$B:$AP,31,FALSE),"")</f>
        <v/>
      </c>
      <c r="P66" s="239" t="str">
        <f>IFERROR(VLOOKUP(P64,'P1'!$B:$AP,31,FALSE),"")</f>
        <v/>
      </c>
      <c r="Q66" s="239" t="str">
        <f>IFERROR(VLOOKUP(Q64,'P1'!$B:$AP,31,FALSE),"")</f>
        <v/>
      </c>
      <c r="R66" s="239" t="str">
        <f>IFERROR(VLOOKUP(R64,'P1'!$B:$AP,31,FALSE),"")</f>
        <v/>
      </c>
      <c r="S66" s="239" t="str">
        <f>IFERROR(VLOOKUP(S64,'P1'!$B:$AP,31,FALSE),"")</f>
        <v/>
      </c>
      <c r="T66" s="239" t="str">
        <f>IFERROR(VLOOKUP(T64,'P1'!$B:$AP,31,FALSE),"")</f>
        <v/>
      </c>
      <c r="U66" s="239" t="str">
        <f>IFERROR(VLOOKUP(U64,'P1'!$B:$AP,31,FALSE),"")</f>
        <v/>
      </c>
      <c r="V66" s="239" t="str">
        <f>IFERROR(VLOOKUP(V64,'P1'!$B:$AP,31,FALSE),"")</f>
        <v/>
      </c>
      <c r="W66" s="239" t="str">
        <f>IFERROR(VLOOKUP(W64,'P1'!$B:$AP,31,FALSE),"")</f>
        <v/>
      </c>
      <c r="X66" s="239" t="str">
        <f>IFERROR(VLOOKUP(X64,'P1'!$B:$AP,31,FALSE),"")</f>
        <v/>
      </c>
      <c r="Y66" s="239" t="str">
        <f>IFERROR(VLOOKUP(Y64,'P1'!$B:$AP,31,FALSE),"")</f>
        <v/>
      </c>
      <c r="Z66" s="239" t="str">
        <f>IFERROR(VLOOKUP(Z64,'P1'!$B:$AP,31,FALSE),"")</f>
        <v/>
      </c>
      <c r="AA66" s="239" t="str">
        <f>IFERROR(VLOOKUP(AA64,'P1'!$B:$AP,31,FALSE),"")</f>
        <v/>
      </c>
      <c r="AB66" s="239" t="str">
        <f>IFERROR(VLOOKUP(AB64,'P1'!$B:$AP,31,FALSE),"")</f>
        <v/>
      </c>
      <c r="AC66" s="239" t="str">
        <f>IFERROR(VLOOKUP(AC64,'P1'!$B:$AP,31,FALSE),"")</f>
        <v/>
      </c>
      <c r="AD66" s="239" t="str">
        <f>IFERROR(VLOOKUP(AD64,'P1'!$B:$AP,31,FALSE),"")</f>
        <v/>
      </c>
      <c r="AE66" s="239" t="str">
        <f>IFERROR(VLOOKUP(AE64,'P1'!$B:$AP,31,FALSE),"")</f>
        <v/>
      </c>
      <c r="AF66" s="239" t="str">
        <f>IFERROR(VLOOKUP(AF64,'P1'!$B:$AP,31,FALSE),"")</f>
        <v/>
      </c>
      <c r="AG66" s="239" t="str">
        <f>IFERROR(VLOOKUP(AG64,'P1'!$B:$AP,31,FALSE),"")</f>
        <v/>
      </c>
      <c r="AH66" s="239" t="str">
        <f>IFERROR(VLOOKUP(AH64,'P1'!$B:$AP,31,FALSE),"")</f>
        <v/>
      </c>
      <c r="AI66" s="239" t="str">
        <f>IFERROR(VLOOKUP(AI64,'P1'!$B:$AP,31,FALSE),"")</f>
        <v/>
      </c>
      <c r="AJ66" s="239" t="str">
        <f>IFERROR(VLOOKUP(AJ64,'P1'!$B:$AP,31,FALSE),"")</f>
        <v/>
      </c>
      <c r="AK66" s="239" t="str">
        <f>IFERROR(VLOOKUP(AK64,'P1'!$B:$AP,31,FALSE),"")</f>
        <v/>
      </c>
      <c r="AL66" s="239" t="str">
        <f>IFERROR(VLOOKUP(AL64,'P1'!$B:$AP,31,FALSE),"")</f>
        <v/>
      </c>
      <c r="AM66" s="239" t="str">
        <f>IFERROR(VLOOKUP(AM64,'P1'!$B:$AP,31,FALSE),"")</f>
        <v/>
      </c>
      <c r="AN66" s="574"/>
      <c r="AO66" s="577"/>
      <c r="AP66" s="582"/>
      <c r="AQ66" s="583"/>
      <c r="AR66" s="577"/>
      <c r="AU66" s="487"/>
      <c r="AV66" s="487"/>
      <c r="AX66" s="487"/>
      <c r="AY66" s="487"/>
    </row>
    <row r="67" spans="1:51" ht="12" customHeight="1">
      <c r="A67" s="584">
        <v>16</v>
      </c>
      <c r="B67" s="587"/>
      <c r="C67" s="590"/>
      <c r="D67" s="593" t="s">
        <v>243</v>
      </c>
      <c r="E67" s="596"/>
      <c r="F67" s="566"/>
      <c r="G67" s="567"/>
      <c r="H67" s="236" t="s">
        <v>368</v>
      </c>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572">
        <f>+SUM(I68:AM69)</f>
        <v>0</v>
      </c>
      <c r="AO67" s="575">
        <f>IF($AN$4="４週",AN67/4,AN67/(DAY(EOMONTH($I$20,0))/7))</f>
        <v>0</v>
      </c>
      <c r="AP67" s="578"/>
      <c r="AQ67" s="579"/>
      <c r="AR67" s="575" t="str">
        <f>IF(AN56="４週",AU68,AV68)</f>
        <v/>
      </c>
      <c r="AU67" s="485" t="s">
        <v>369</v>
      </c>
      <c r="AV67" s="485" t="s">
        <v>370</v>
      </c>
      <c r="AX67" s="485" t="s">
        <v>371</v>
      </c>
      <c r="AY67" s="485" t="s">
        <v>372</v>
      </c>
    </row>
    <row r="68" spans="1:51" ht="12" customHeight="1">
      <c r="A68" s="585"/>
      <c r="B68" s="588"/>
      <c r="C68" s="591"/>
      <c r="D68" s="594"/>
      <c r="E68" s="597"/>
      <c r="F68" s="568"/>
      <c r="G68" s="569"/>
      <c r="H68" s="238" t="s">
        <v>373</v>
      </c>
      <c r="I68" s="239" t="str">
        <f>IFERROR(VLOOKUP(I67,'P1'!$B:$AP,41,FALSE),"")</f>
        <v/>
      </c>
      <c r="J68" s="239" t="str">
        <f>IFERROR(VLOOKUP(J67,'P1'!$B:$AP,41,FALSE),"")</f>
        <v/>
      </c>
      <c r="K68" s="239" t="str">
        <f>IFERROR(VLOOKUP(K67,'P1'!$B:$AP,41,FALSE),"")</f>
        <v/>
      </c>
      <c r="L68" s="239" t="str">
        <f>IFERROR(VLOOKUP(L67,'P1'!$B:$AP,41,FALSE),"")</f>
        <v/>
      </c>
      <c r="M68" s="239" t="str">
        <f>IFERROR(VLOOKUP(M67,'P1'!$B:$AP,41,FALSE),"")</f>
        <v/>
      </c>
      <c r="N68" s="239" t="str">
        <f>IFERROR(VLOOKUP(N67,'P1'!$B:$AP,41,FALSE),"")</f>
        <v/>
      </c>
      <c r="O68" s="239" t="str">
        <f>IFERROR(VLOOKUP(O67,'P1'!$B:$AP,41,FALSE),"")</f>
        <v/>
      </c>
      <c r="P68" s="239" t="str">
        <f>IFERROR(VLOOKUP(P67,'P1'!$B:$AP,41,FALSE),"")</f>
        <v/>
      </c>
      <c r="Q68" s="239" t="str">
        <f>IFERROR(VLOOKUP(Q67,'P1'!$B:$AP,41,FALSE),"")</f>
        <v/>
      </c>
      <c r="R68" s="239" t="str">
        <f>IFERROR(VLOOKUP(R67,'P1'!$B:$AP,41,FALSE),"")</f>
        <v/>
      </c>
      <c r="S68" s="239" t="str">
        <f>IFERROR(VLOOKUP(S67,'P1'!$B:$AP,41,FALSE),"")</f>
        <v/>
      </c>
      <c r="T68" s="239" t="str">
        <f>IFERROR(VLOOKUP(T67,'P1'!$B:$AP,41,FALSE),"")</f>
        <v/>
      </c>
      <c r="U68" s="239" t="str">
        <f>IFERROR(VLOOKUP(U67,'P1'!$B:$AP,41,FALSE),"")</f>
        <v/>
      </c>
      <c r="V68" s="239" t="str">
        <f>IFERROR(VLOOKUP(V67,'P1'!$B:$AP,41,FALSE),"")</f>
        <v/>
      </c>
      <c r="W68" s="239" t="str">
        <f>IFERROR(VLOOKUP(W67,'P1'!$B:$AP,41,FALSE),"")</f>
        <v/>
      </c>
      <c r="X68" s="239" t="str">
        <f>IFERROR(VLOOKUP(X67,'P1'!$B:$AP,41,FALSE),"")</f>
        <v/>
      </c>
      <c r="Y68" s="239" t="str">
        <f>IFERROR(VLOOKUP(Y67,'P1'!$B:$AP,41,FALSE),"")</f>
        <v/>
      </c>
      <c r="Z68" s="239" t="str">
        <f>IFERROR(VLOOKUP(Z67,'P1'!$B:$AP,41,FALSE),"")</f>
        <v/>
      </c>
      <c r="AA68" s="239" t="str">
        <f>IFERROR(VLOOKUP(AA67,'P1'!$B:$AP,41,FALSE),"")</f>
        <v/>
      </c>
      <c r="AB68" s="239" t="str">
        <f>IFERROR(VLOOKUP(AB67,'P1'!$B:$AP,41,FALSE),"")</f>
        <v/>
      </c>
      <c r="AC68" s="239" t="str">
        <f>IFERROR(VLOOKUP(AC67,'P1'!$B:$AP,41,FALSE),"")</f>
        <v/>
      </c>
      <c r="AD68" s="239" t="str">
        <f>IFERROR(VLOOKUP(AD67,'P1'!$B:$AP,41,FALSE),"")</f>
        <v/>
      </c>
      <c r="AE68" s="239" t="str">
        <f>IFERROR(VLOOKUP(AE67,'P1'!$B:$AP,41,FALSE),"")</f>
        <v/>
      </c>
      <c r="AF68" s="239" t="str">
        <f>IFERROR(VLOOKUP(AF67,'P1'!$B:$AP,41,FALSE),"")</f>
        <v/>
      </c>
      <c r="AG68" s="239" t="str">
        <f>IFERROR(VLOOKUP(AG67,'P1'!$B:$AP,41,FALSE),"")</f>
        <v/>
      </c>
      <c r="AH68" s="239" t="str">
        <f>IFERROR(VLOOKUP(AH67,'P1'!$B:$AP,41,FALSE),"")</f>
        <v/>
      </c>
      <c r="AI68" s="239" t="str">
        <f>IFERROR(VLOOKUP(AI67,'P1'!$B:$AP,41,FALSE),"")</f>
        <v/>
      </c>
      <c r="AJ68" s="239" t="str">
        <f>IFERROR(VLOOKUP(AJ67,'P1'!$B:$AP,41,FALSE),"")</f>
        <v/>
      </c>
      <c r="AK68" s="239" t="str">
        <f>IFERROR(VLOOKUP(AK67,'P1'!$B:$AP,41,FALSE),"")</f>
        <v/>
      </c>
      <c r="AL68" s="239" t="str">
        <f>IFERROR(VLOOKUP(AL67,'P1'!$B:$AP,41,FALSE),"")</f>
        <v/>
      </c>
      <c r="AM68" s="239" t="str">
        <f>IFERROR(VLOOKUP(AM67,'P1'!$B:$AP,41,FALSE),"")</f>
        <v/>
      </c>
      <c r="AN68" s="573"/>
      <c r="AO68" s="576"/>
      <c r="AP68" s="580"/>
      <c r="AQ68" s="581"/>
      <c r="AR68" s="576"/>
      <c r="AU68" s="486" t="str">
        <f>IFERROR(IF($D67="□",ROUNDDOWN($AO67/$AK$7,1),ROUNDDOWN($AO67/$AK$9,1)),"")</f>
        <v/>
      </c>
      <c r="AV68" s="486" t="str">
        <f>IFERROR(IF($D67="□",ROUNDDOWN($AN67/$AO$7,1),ROUNDDOWN($AN67/$AO$9,1)),"")</f>
        <v/>
      </c>
      <c r="AX68" s="486" t="str">
        <f>IFERROR(IF($D67="□",(VLOOKUP(F67,'[8]ますた君 '!$C:$E,3,FALSE)/($AK$7*4)),(VLOOKUP(F67,'[8]ますた君 '!$C:$E,3,FALSE)/($AK$9*4))),"")</f>
        <v/>
      </c>
      <c r="AY68" s="486" t="str">
        <f>IFERROR(IF($D67="□",(VLOOKUP(F67,'[8]ますた君 '!$C:$E,3,FALSE)/$AO$7),(VLOOKUP(F67,'[8]ますた君 '!$C:$E,3,FALSE)/$AO$9)),"")</f>
        <v/>
      </c>
    </row>
    <row r="69" spans="1:51" ht="12" customHeight="1">
      <c r="A69" s="586"/>
      <c r="B69" s="589"/>
      <c r="C69" s="592"/>
      <c r="D69" s="595"/>
      <c r="E69" s="598"/>
      <c r="F69" s="570"/>
      <c r="G69" s="571"/>
      <c r="H69" s="241" t="s">
        <v>374</v>
      </c>
      <c r="I69" s="239" t="str">
        <f>IFERROR(VLOOKUP(I67,'P1'!$B:$AP,31,FALSE),"")</f>
        <v/>
      </c>
      <c r="J69" s="239" t="str">
        <f>IFERROR(VLOOKUP(J67,'P1'!$B:$AP,31,FALSE),"")</f>
        <v/>
      </c>
      <c r="K69" s="239" t="str">
        <f>IFERROR(VLOOKUP(K67,'P1'!$B:$AP,31,FALSE),"")</f>
        <v/>
      </c>
      <c r="L69" s="239" t="str">
        <f>IFERROR(VLOOKUP(L67,'P1'!$B:$AP,31,FALSE),"")</f>
        <v/>
      </c>
      <c r="M69" s="239" t="str">
        <f>IFERROR(VLOOKUP(M67,'P1'!$B:$AP,31,FALSE),"")</f>
        <v/>
      </c>
      <c r="N69" s="239" t="str">
        <f>IFERROR(VLOOKUP(N67,'P1'!$B:$AP,31,FALSE),"")</f>
        <v/>
      </c>
      <c r="O69" s="239" t="str">
        <f>IFERROR(VLOOKUP(O67,'P1'!$B:$AP,31,FALSE),"")</f>
        <v/>
      </c>
      <c r="P69" s="239" t="str">
        <f>IFERROR(VLOOKUP(P67,'P1'!$B:$AP,31,FALSE),"")</f>
        <v/>
      </c>
      <c r="Q69" s="239" t="str">
        <f>IFERROR(VLOOKUP(Q67,'P1'!$B:$AP,31,FALSE),"")</f>
        <v/>
      </c>
      <c r="R69" s="239" t="str">
        <f>IFERROR(VLOOKUP(R67,'P1'!$B:$AP,31,FALSE),"")</f>
        <v/>
      </c>
      <c r="S69" s="239" t="str">
        <f>IFERROR(VLOOKUP(S67,'P1'!$B:$AP,31,FALSE),"")</f>
        <v/>
      </c>
      <c r="T69" s="239" t="str">
        <f>IFERROR(VLOOKUP(T67,'P1'!$B:$AP,31,FALSE),"")</f>
        <v/>
      </c>
      <c r="U69" s="239" t="str">
        <f>IFERROR(VLOOKUP(U67,'P1'!$B:$AP,31,FALSE),"")</f>
        <v/>
      </c>
      <c r="V69" s="239" t="str">
        <f>IFERROR(VLOOKUP(V67,'P1'!$B:$AP,31,FALSE),"")</f>
        <v/>
      </c>
      <c r="W69" s="239" t="str">
        <f>IFERROR(VLOOKUP(W67,'P1'!$B:$AP,31,FALSE),"")</f>
        <v/>
      </c>
      <c r="X69" s="239" t="str">
        <f>IFERROR(VLOOKUP(X67,'P1'!$B:$AP,31,FALSE),"")</f>
        <v/>
      </c>
      <c r="Y69" s="239" t="str">
        <f>IFERROR(VLOOKUP(Y67,'P1'!$B:$AP,31,FALSE),"")</f>
        <v/>
      </c>
      <c r="Z69" s="239" t="str">
        <f>IFERROR(VLOOKUP(Z67,'P1'!$B:$AP,31,FALSE),"")</f>
        <v/>
      </c>
      <c r="AA69" s="239" t="str">
        <f>IFERROR(VLOOKUP(AA67,'P1'!$B:$AP,31,FALSE),"")</f>
        <v/>
      </c>
      <c r="AB69" s="239" t="str">
        <f>IFERROR(VLOOKUP(AB67,'P1'!$B:$AP,31,FALSE),"")</f>
        <v/>
      </c>
      <c r="AC69" s="239" t="str">
        <f>IFERROR(VLOOKUP(AC67,'P1'!$B:$AP,31,FALSE),"")</f>
        <v/>
      </c>
      <c r="AD69" s="239" t="str">
        <f>IFERROR(VLOOKUP(AD67,'P1'!$B:$AP,31,FALSE),"")</f>
        <v/>
      </c>
      <c r="AE69" s="239" t="str">
        <f>IFERROR(VLOOKUP(AE67,'P1'!$B:$AP,31,FALSE),"")</f>
        <v/>
      </c>
      <c r="AF69" s="239" t="str">
        <f>IFERROR(VLOOKUP(AF67,'P1'!$B:$AP,31,FALSE),"")</f>
        <v/>
      </c>
      <c r="AG69" s="239" t="str">
        <f>IFERROR(VLOOKUP(AG67,'P1'!$B:$AP,31,FALSE),"")</f>
        <v/>
      </c>
      <c r="AH69" s="239" t="str">
        <f>IFERROR(VLOOKUP(AH67,'P1'!$B:$AP,31,FALSE),"")</f>
        <v/>
      </c>
      <c r="AI69" s="239" t="str">
        <f>IFERROR(VLOOKUP(AI67,'P1'!$B:$AP,31,FALSE),"")</f>
        <v/>
      </c>
      <c r="AJ69" s="239" t="str">
        <f>IFERROR(VLOOKUP(AJ67,'P1'!$B:$AP,31,FALSE),"")</f>
        <v/>
      </c>
      <c r="AK69" s="239" t="str">
        <f>IFERROR(VLOOKUP(AK67,'P1'!$B:$AP,31,FALSE),"")</f>
        <v/>
      </c>
      <c r="AL69" s="239" t="str">
        <f>IFERROR(VLOOKUP(AL67,'P1'!$B:$AP,31,FALSE),"")</f>
        <v/>
      </c>
      <c r="AM69" s="239" t="str">
        <f>IFERROR(VLOOKUP(AM67,'P1'!$B:$AP,31,FALSE),"")</f>
        <v/>
      </c>
      <c r="AN69" s="574"/>
      <c r="AO69" s="577"/>
      <c r="AP69" s="582"/>
      <c r="AQ69" s="583"/>
      <c r="AR69" s="577"/>
      <c r="AU69" s="487"/>
      <c r="AV69" s="487"/>
      <c r="AX69" s="487"/>
      <c r="AY69" s="487"/>
    </row>
    <row r="70" spans="1:51" ht="12" customHeight="1">
      <c r="A70" s="584">
        <v>17</v>
      </c>
      <c r="B70" s="587"/>
      <c r="C70" s="599"/>
      <c r="D70" s="593" t="s">
        <v>243</v>
      </c>
      <c r="E70" s="596"/>
      <c r="F70" s="566"/>
      <c r="G70" s="567"/>
      <c r="H70" s="236" t="s">
        <v>368</v>
      </c>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572">
        <f>+SUM(I71:AM72)</f>
        <v>0</v>
      </c>
      <c r="AO70" s="575">
        <f>IF($AN$4="４週",AN70/4,AN70/(DAY(EOMONTH($I$20,0))/7))</f>
        <v>0</v>
      </c>
      <c r="AP70" s="578"/>
      <c r="AQ70" s="579"/>
      <c r="AR70" s="575" t="str">
        <f>IF(AN59="４週",AU71,AV71)</f>
        <v/>
      </c>
      <c r="AU70" s="485" t="s">
        <v>369</v>
      </c>
      <c r="AV70" s="485" t="s">
        <v>370</v>
      </c>
      <c r="AX70" s="485" t="s">
        <v>371</v>
      </c>
      <c r="AY70" s="485" t="s">
        <v>372</v>
      </c>
    </row>
    <row r="71" spans="1:51" ht="12" customHeight="1">
      <c r="A71" s="585"/>
      <c r="B71" s="588"/>
      <c r="C71" s="600"/>
      <c r="D71" s="594"/>
      <c r="E71" s="597"/>
      <c r="F71" s="568"/>
      <c r="G71" s="569"/>
      <c r="H71" s="238" t="s">
        <v>373</v>
      </c>
      <c r="I71" s="239" t="str">
        <f>IFERROR(VLOOKUP(I70,'P1'!$B:$AP,41,FALSE),"")</f>
        <v/>
      </c>
      <c r="J71" s="239" t="str">
        <f>IFERROR(VLOOKUP(J70,'P1'!$B:$AP,41,FALSE),"")</f>
        <v/>
      </c>
      <c r="K71" s="239" t="str">
        <f>IFERROR(VLOOKUP(K70,'P1'!$B:$AP,41,FALSE),"")</f>
        <v/>
      </c>
      <c r="L71" s="239" t="str">
        <f>IFERROR(VLOOKUP(L70,'P1'!$B:$AP,41,FALSE),"")</f>
        <v/>
      </c>
      <c r="M71" s="239" t="str">
        <f>IFERROR(VLOOKUP(M70,'P1'!$B:$AP,41,FALSE),"")</f>
        <v/>
      </c>
      <c r="N71" s="239" t="str">
        <f>IFERROR(VLOOKUP(N70,'P1'!$B:$AP,41,FALSE),"")</f>
        <v/>
      </c>
      <c r="O71" s="239" t="str">
        <f>IFERROR(VLOOKUP(O70,'P1'!$B:$AP,41,FALSE),"")</f>
        <v/>
      </c>
      <c r="P71" s="239" t="str">
        <f>IFERROR(VLOOKUP(P70,'P1'!$B:$AP,41,FALSE),"")</f>
        <v/>
      </c>
      <c r="Q71" s="239" t="str">
        <f>IFERROR(VLOOKUP(Q70,'P1'!$B:$AP,41,FALSE),"")</f>
        <v/>
      </c>
      <c r="R71" s="239" t="str">
        <f>IFERROR(VLOOKUP(R70,'P1'!$B:$AP,41,FALSE),"")</f>
        <v/>
      </c>
      <c r="S71" s="239" t="str">
        <f>IFERROR(VLOOKUP(S70,'P1'!$B:$AP,41,FALSE),"")</f>
        <v/>
      </c>
      <c r="T71" s="239" t="str">
        <f>IFERROR(VLOOKUP(T70,'P1'!$B:$AP,41,FALSE),"")</f>
        <v/>
      </c>
      <c r="U71" s="239" t="str">
        <f>IFERROR(VLOOKUP(U70,'P1'!$B:$AP,41,FALSE),"")</f>
        <v/>
      </c>
      <c r="V71" s="239" t="str">
        <f>IFERROR(VLOOKUP(V70,'P1'!$B:$AP,41,FALSE),"")</f>
        <v/>
      </c>
      <c r="W71" s="239" t="str">
        <f>IFERROR(VLOOKUP(W70,'P1'!$B:$AP,41,FALSE),"")</f>
        <v/>
      </c>
      <c r="X71" s="239" t="str">
        <f>IFERROR(VLOOKUP(X70,'P1'!$B:$AP,41,FALSE),"")</f>
        <v/>
      </c>
      <c r="Y71" s="239" t="str">
        <f>IFERROR(VLOOKUP(Y70,'P1'!$B:$AP,41,FALSE),"")</f>
        <v/>
      </c>
      <c r="Z71" s="239" t="str">
        <f>IFERROR(VLOOKUP(Z70,'P1'!$B:$AP,41,FALSE),"")</f>
        <v/>
      </c>
      <c r="AA71" s="239" t="str">
        <f>IFERROR(VLOOKUP(AA70,'P1'!$B:$AP,41,FALSE),"")</f>
        <v/>
      </c>
      <c r="AB71" s="239" t="str">
        <f>IFERROR(VLOOKUP(AB70,'P1'!$B:$AP,41,FALSE),"")</f>
        <v/>
      </c>
      <c r="AC71" s="239" t="str">
        <f>IFERROR(VLOOKUP(AC70,'P1'!$B:$AP,41,FALSE),"")</f>
        <v/>
      </c>
      <c r="AD71" s="239" t="str">
        <f>IFERROR(VLOOKUP(AD70,'P1'!$B:$AP,41,FALSE),"")</f>
        <v/>
      </c>
      <c r="AE71" s="239" t="str">
        <f>IFERROR(VLOOKUP(AE70,'P1'!$B:$AP,41,FALSE),"")</f>
        <v/>
      </c>
      <c r="AF71" s="239" t="str">
        <f>IFERROR(VLOOKUP(AF70,'P1'!$B:$AP,41,FALSE),"")</f>
        <v/>
      </c>
      <c r="AG71" s="239" t="str">
        <f>IFERROR(VLOOKUP(AG70,'P1'!$B:$AP,41,FALSE),"")</f>
        <v/>
      </c>
      <c r="AH71" s="239" t="str">
        <f>IFERROR(VLOOKUP(AH70,'P1'!$B:$AP,41,FALSE),"")</f>
        <v/>
      </c>
      <c r="AI71" s="239" t="str">
        <f>IFERROR(VLOOKUP(AI70,'P1'!$B:$AP,41,FALSE),"")</f>
        <v/>
      </c>
      <c r="AJ71" s="239" t="str">
        <f>IFERROR(VLOOKUP(AJ70,'P1'!$B:$AP,41,FALSE),"")</f>
        <v/>
      </c>
      <c r="AK71" s="239" t="str">
        <f>IFERROR(VLOOKUP(AK70,'P1'!$B:$AP,41,FALSE),"")</f>
        <v/>
      </c>
      <c r="AL71" s="239" t="str">
        <f>IFERROR(VLOOKUP(AL70,'P1'!$B:$AP,41,FALSE),"")</f>
        <v/>
      </c>
      <c r="AM71" s="239" t="str">
        <f>IFERROR(VLOOKUP(AM70,'P1'!$B:$AP,41,FALSE),"")</f>
        <v/>
      </c>
      <c r="AN71" s="573"/>
      <c r="AO71" s="576"/>
      <c r="AP71" s="580"/>
      <c r="AQ71" s="581"/>
      <c r="AR71" s="576"/>
      <c r="AU71" s="486" t="str">
        <f>IFERROR(IF($D70="□",ROUNDDOWN($AO70/$AK$7,1),ROUNDDOWN($AO70/$AK$9,1)),"")</f>
        <v/>
      </c>
      <c r="AV71" s="486" t="str">
        <f>IFERROR(IF($D70="□",ROUNDDOWN($AN70/$AO$7,1),ROUNDDOWN($AN70/$AO$9,1)),"")</f>
        <v/>
      </c>
      <c r="AX71" s="486" t="str">
        <f>IFERROR(IF($D70="□",(VLOOKUP(F70,'[8]ますた君 '!$C:$E,3,FALSE)/($AK$7*4)),(VLOOKUP(F70,'[8]ますた君 '!$C:$E,3,FALSE)/($AK$9*4))),"")</f>
        <v/>
      </c>
      <c r="AY71" s="486" t="str">
        <f>IFERROR(IF($D70="□",(VLOOKUP(F70,'[8]ますた君 '!$C:$E,3,FALSE)/$AO$7),(VLOOKUP(F70,'[8]ますた君 '!$C:$E,3,FALSE)/$AO$9)),"")</f>
        <v/>
      </c>
    </row>
    <row r="72" spans="1:51" ht="12" customHeight="1">
      <c r="A72" s="586"/>
      <c r="B72" s="589"/>
      <c r="C72" s="601"/>
      <c r="D72" s="595"/>
      <c r="E72" s="598"/>
      <c r="F72" s="570"/>
      <c r="G72" s="571"/>
      <c r="H72" s="241" t="s">
        <v>374</v>
      </c>
      <c r="I72" s="239" t="str">
        <f>IFERROR(VLOOKUP(I70,'P1'!$B:$AP,31,FALSE),"")</f>
        <v/>
      </c>
      <c r="J72" s="239" t="str">
        <f>IFERROR(VLOOKUP(J70,'P1'!$B:$AP,31,FALSE),"")</f>
        <v/>
      </c>
      <c r="K72" s="239" t="str">
        <f>IFERROR(VLOOKUP(K70,'P1'!$B:$AP,31,FALSE),"")</f>
        <v/>
      </c>
      <c r="L72" s="239" t="str">
        <f>IFERROR(VLOOKUP(L70,'P1'!$B:$AP,31,FALSE),"")</f>
        <v/>
      </c>
      <c r="M72" s="239" t="str">
        <f>IFERROR(VLOOKUP(M70,'P1'!$B:$AP,31,FALSE),"")</f>
        <v/>
      </c>
      <c r="N72" s="239" t="str">
        <f>IFERROR(VLOOKUP(N70,'P1'!$B:$AP,31,FALSE),"")</f>
        <v/>
      </c>
      <c r="O72" s="239" t="str">
        <f>IFERROR(VLOOKUP(O70,'P1'!$B:$AP,31,FALSE),"")</f>
        <v/>
      </c>
      <c r="P72" s="239" t="str">
        <f>IFERROR(VLOOKUP(P70,'P1'!$B:$AP,31,FALSE),"")</f>
        <v/>
      </c>
      <c r="Q72" s="239" t="str">
        <f>IFERROR(VLOOKUP(Q70,'P1'!$B:$AP,31,FALSE),"")</f>
        <v/>
      </c>
      <c r="R72" s="239" t="str">
        <f>IFERROR(VLOOKUP(R70,'P1'!$B:$AP,31,FALSE),"")</f>
        <v/>
      </c>
      <c r="S72" s="239" t="str">
        <f>IFERROR(VLOOKUP(S70,'P1'!$B:$AP,31,FALSE),"")</f>
        <v/>
      </c>
      <c r="T72" s="239" t="str">
        <f>IFERROR(VLOOKUP(T70,'P1'!$B:$AP,31,FALSE),"")</f>
        <v/>
      </c>
      <c r="U72" s="239" t="str">
        <f>IFERROR(VLOOKUP(U70,'P1'!$B:$AP,31,FALSE),"")</f>
        <v/>
      </c>
      <c r="V72" s="239" t="str">
        <f>IFERROR(VLOOKUP(V70,'P1'!$B:$AP,31,FALSE),"")</f>
        <v/>
      </c>
      <c r="W72" s="239" t="str">
        <f>IFERROR(VLOOKUP(W70,'P1'!$B:$AP,31,FALSE),"")</f>
        <v/>
      </c>
      <c r="X72" s="239" t="str">
        <f>IFERROR(VLOOKUP(X70,'P1'!$B:$AP,31,FALSE),"")</f>
        <v/>
      </c>
      <c r="Y72" s="239" t="str">
        <f>IFERROR(VLOOKUP(Y70,'P1'!$B:$AP,31,FALSE),"")</f>
        <v/>
      </c>
      <c r="Z72" s="239" t="str">
        <f>IFERROR(VLOOKUP(Z70,'P1'!$B:$AP,31,FALSE),"")</f>
        <v/>
      </c>
      <c r="AA72" s="239" t="str">
        <f>IFERROR(VLOOKUP(AA70,'P1'!$B:$AP,31,FALSE),"")</f>
        <v/>
      </c>
      <c r="AB72" s="239" t="str">
        <f>IFERROR(VLOOKUP(AB70,'P1'!$B:$AP,31,FALSE),"")</f>
        <v/>
      </c>
      <c r="AC72" s="239" t="str">
        <f>IFERROR(VLOOKUP(AC70,'P1'!$B:$AP,31,FALSE),"")</f>
        <v/>
      </c>
      <c r="AD72" s="239" t="str">
        <f>IFERROR(VLOOKUP(AD70,'P1'!$B:$AP,31,FALSE),"")</f>
        <v/>
      </c>
      <c r="AE72" s="239" t="str">
        <f>IFERROR(VLOOKUP(AE70,'P1'!$B:$AP,31,FALSE),"")</f>
        <v/>
      </c>
      <c r="AF72" s="239" t="str">
        <f>IFERROR(VLOOKUP(AF70,'P1'!$B:$AP,31,FALSE),"")</f>
        <v/>
      </c>
      <c r="AG72" s="239" t="str">
        <f>IFERROR(VLOOKUP(AG70,'P1'!$B:$AP,31,FALSE),"")</f>
        <v/>
      </c>
      <c r="AH72" s="239" t="str">
        <f>IFERROR(VLOOKUP(AH70,'P1'!$B:$AP,31,FALSE),"")</f>
        <v/>
      </c>
      <c r="AI72" s="239" t="str">
        <f>IFERROR(VLOOKUP(AI70,'P1'!$B:$AP,31,FALSE),"")</f>
        <v/>
      </c>
      <c r="AJ72" s="239" t="str">
        <f>IFERROR(VLOOKUP(AJ70,'P1'!$B:$AP,31,FALSE),"")</f>
        <v/>
      </c>
      <c r="AK72" s="239" t="str">
        <f>IFERROR(VLOOKUP(AK70,'P1'!$B:$AP,31,FALSE),"")</f>
        <v/>
      </c>
      <c r="AL72" s="239" t="str">
        <f>IFERROR(VLOOKUP(AL70,'P1'!$B:$AP,31,FALSE),"")</f>
        <v/>
      </c>
      <c r="AM72" s="239" t="str">
        <f>IFERROR(VLOOKUP(AM70,'P1'!$B:$AP,31,FALSE),"")</f>
        <v/>
      </c>
      <c r="AN72" s="574"/>
      <c r="AO72" s="577"/>
      <c r="AP72" s="582"/>
      <c r="AQ72" s="583"/>
      <c r="AR72" s="577"/>
      <c r="AU72" s="487"/>
      <c r="AV72" s="487"/>
      <c r="AX72" s="487"/>
      <c r="AY72" s="487"/>
    </row>
    <row r="73" spans="1:51" ht="12" customHeight="1">
      <c r="A73" s="584">
        <v>18</v>
      </c>
      <c r="B73" s="587"/>
      <c r="C73" s="590"/>
      <c r="D73" s="593" t="s">
        <v>243</v>
      </c>
      <c r="E73" s="596"/>
      <c r="F73" s="566"/>
      <c r="G73" s="567"/>
      <c r="H73" s="236" t="s">
        <v>368</v>
      </c>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572">
        <f>+SUM(I74:AM75)</f>
        <v>0</v>
      </c>
      <c r="AO73" s="575">
        <f>IF($AN$4="４週",AN73/4,AN73/(DAY(EOMONTH($I$20,0))/7))</f>
        <v>0</v>
      </c>
      <c r="AP73" s="578"/>
      <c r="AQ73" s="579"/>
      <c r="AR73" s="575" t="str">
        <f>IF(AN62="４週",AU74,AV74)</f>
        <v/>
      </c>
      <c r="AU73" s="485" t="s">
        <v>369</v>
      </c>
      <c r="AV73" s="485" t="s">
        <v>370</v>
      </c>
      <c r="AX73" s="485" t="s">
        <v>371</v>
      </c>
      <c r="AY73" s="485" t="s">
        <v>372</v>
      </c>
    </row>
    <row r="74" spans="1:51" ht="12" customHeight="1">
      <c r="A74" s="585"/>
      <c r="B74" s="588"/>
      <c r="C74" s="591"/>
      <c r="D74" s="594"/>
      <c r="E74" s="597"/>
      <c r="F74" s="568"/>
      <c r="G74" s="569"/>
      <c r="H74" s="238" t="s">
        <v>373</v>
      </c>
      <c r="I74" s="239" t="str">
        <f>IFERROR(VLOOKUP(I73,'P1'!$B:$AP,41,FALSE),"")</f>
        <v/>
      </c>
      <c r="J74" s="239" t="str">
        <f>IFERROR(VLOOKUP(J73,'P1'!$B:$AP,41,FALSE),"")</f>
        <v/>
      </c>
      <c r="K74" s="239" t="str">
        <f>IFERROR(VLOOKUP(K73,'P1'!$B:$AP,41,FALSE),"")</f>
        <v/>
      </c>
      <c r="L74" s="239" t="str">
        <f>IFERROR(VLOOKUP(L73,'P1'!$B:$AP,41,FALSE),"")</f>
        <v/>
      </c>
      <c r="M74" s="239" t="str">
        <f>IFERROR(VLOOKUP(M73,'P1'!$B:$AP,41,FALSE),"")</f>
        <v/>
      </c>
      <c r="N74" s="239" t="str">
        <f>IFERROR(VLOOKUP(N73,'P1'!$B:$AP,41,FALSE),"")</f>
        <v/>
      </c>
      <c r="O74" s="239" t="str">
        <f>IFERROR(VLOOKUP(O73,'P1'!$B:$AP,41,FALSE),"")</f>
        <v/>
      </c>
      <c r="P74" s="239" t="str">
        <f>IFERROR(VLOOKUP(P73,'P1'!$B:$AP,41,FALSE),"")</f>
        <v/>
      </c>
      <c r="Q74" s="239" t="str">
        <f>IFERROR(VLOOKUP(Q73,'P1'!$B:$AP,41,FALSE),"")</f>
        <v/>
      </c>
      <c r="R74" s="239" t="str">
        <f>IFERROR(VLOOKUP(R73,'P1'!$B:$AP,41,FALSE),"")</f>
        <v/>
      </c>
      <c r="S74" s="239" t="str">
        <f>IFERROR(VLOOKUP(S73,'P1'!$B:$AP,41,FALSE),"")</f>
        <v/>
      </c>
      <c r="T74" s="239" t="str">
        <f>IFERROR(VLOOKUP(T73,'P1'!$B:$AP,41,FALSE),"")</f>
        <v/>
      </c>
      <c r="U74" s="239" t="str">
        <f>IFERROR(VLOOKUP(U73,'P1'!$B:$AP,41,FALSE),"")</f>
        <v/>
      </c>
      <c r="V74" s="239" t="str">
        <f>IFERROR(VLOOKUP(V73,'P1'!$B:$AP,41,FALSE),"")</f>
        <v/>
      </c>
      <c r="W74" s="239" t="str">
        <f>IFERROR(VLOOKUP(W73,'P1'!$B:$AP,41,FALSE),"")</f>
        <v/>
      </c>
      <c r="X74" s="239" t="str">
        <f>IFERROR(VLOOKUP(X73,'P1'!$B:$AP,41,FALSE),"")</f>
        <v/>
      </c>
      <c r="Y74" s="239" t="str">
        <f>IFERROR(VLOOKUP(Y73,'P1'!$B:$AP,41,FALSE),"")</f>
        <v/>
      </c>
      <c r="Z74" s="239" t="str">
        <f>IFERROR(VLOOKUP(Z73,'P1'!$B:$AP,41,FALSE),"")</f>
        <v/>
      </c>
      <c r="AA74" s="239" t="str">
        <f>IFERROR(VLOOKUP(AA73,'P1'!$B:$AP,41,FALSE),"")</f>
        <v/>
      </c>
      <c r="AB74" s="239" t="str">
        <f>IFERROR(VLOOKUP(AB73,'P1'!$B:$AP,41,FALSE),"")</f>
        <v/>
      </c>
      <c r="AC74" s="239" t="str">
        <f>IFERROR(VLOOKUP(AC73,'P1'!$B:$AP,41,FALSE),"")</f>
        <v/>
      </c>
      <c r="AD74" s="239" t="str">
        <f>IFERROR(VLOOKUP(AD73,'P1'!$B:$AP,41,FALSE),"")</f>
        <v/>
      </c>
      <c r="AE74" s="239" t="str">
        <f>IFERROR(VLOOKUP(AE73,'P1'!$B:$AP,41,FALSE),"")</f>
        <v/>
      </c>
      <c r="AF74" s="239" t="str">
        <f>IFERROR(VLOOKUP(AF73,'P1'!$B:$AP,41,FALSE),"")</f>
        <v/>
      </c>
      <c r="AG74" s="239" t="str">
        <f>IFERROR(VLOOKUP(AG73,'P1'!$B:$AP,41,FALSE),"")</f>
        <v/>
      </c>
      <c r="AH74" s="239" t="str">
        <f>IFERROR(VLOOKUP(AH73,'P1'!$B:$AP,41,FALSE),"")</f>
        <v/>
      </c>
      <c r="AI74" s="239" t="str">
        <f>IFERROR(VLOOKUP(AI73,'P1'!$B:$AP,41,FALSE),"")</f>
        <v/>
      </c>
      <c r="AJ74" s="239" t="str">
        <f>IFERROR(VLOOKUP(AJ73,'P1'!$B:$AP,41,FALSE),"")</f>
        <v/>
      </c>
      <c r="AK74" s="239" t="str">
        <f>IFERROR(VLOOKUP(AK73,'P1'!$B:$AP,41,FALSE),"")</f>
        <v/>
      </c>
      <c r="AL74" s="239" t="str">
        <f>IFERROR(VLOOKUP(AL73,'P1'!$B:$AP,41,FALSE),"")</f>
        <v/>
      </c>
      <c r="AM74" s="239" t="str">
        <f>IFERROR(VLOOKUP(AM73,'P1'!$B:$AP,41,FALSE),"")</f>
        <v/>
      </c>
      <c r="AN74" s="573"/>
      <c r="AO74" s="576"/>
      <c r="AP74" s="580"/>
      <c r="AQ74" s="581"/>
      <c r="AR74" s="576"/>
      <c r="AU74" s="486" t="str">
        <f>IFERROR(IF($D73="□",ROUNDDOWN($AO73/$AK$7,1),ROUNDDOWN($AO73/$AK$9,1)),"")</f>
        <v/>
      </c>
      <c r="AV74" s="486" t="str">
        <f>IFERROR(IF($D73="□",ROUNDDOWN($AN73/$AO$7,1),ROUNDDOWN($AN73/$AO$9,1)),"")</f>
        <v/>
      </c>
      <c r="AX74" s="486" t="str">
        <f>IFERROR(IF($D73="□",(VLOOKUP(F73,'[8]ますた君 '!$C:$E,3,FALSE)/($AK$7*4)),(VLOOKUP(F73,'[8]ますた君 '!$C:$E,3,FALSE)/($AK$9*4))),"")</f>
        <v/>
      </c>
      <c r="AY74" s="486" t="str">
        <f>IFERROR(IF($D73="□",(VLOOKUP(F73,'[8]ますた君 '!$C:$E,3,FALSE)/$AO$7),(VLOOKUP(F73,'[8]ますた君 '!$C:$E,3,FALSE)/$AO$9)),"")</f>
        <v/>
      </c>
    </row>
    <row r="75" spans="1:51" ht="12" customHeight="1">
      <c r="A75" s="586"/>
      <c r="B75" s="589"/>
      <c r="C75" s="592"/>
      <c r="D75" s="595"/>
      <c r="E75" s="598"/>
      <c r="F75" s="570"/>
      <c r="G75" s="571"/>
      <c r="H75" s="241" t="s">
        <v>374</v>
      </c>
      <c r="I75" s="239" t="str">
        <f>IFERROR(VLOOKUP(I73,'P1'!$B:$AP,31,FALSE),"")</f>
        <v/>
      </c>
      <c r="J75" s="239" t="str">
        <f>IFERROR(VLOOKUP(J73,'P1'!$B:$AP,31,FALSE),"")</f>
        <v/>
      </c>
      <c r="K75" s="239" t="str">
        <f>IFERROR(VLOOKUP(K73,'P1'!$B:$AP,31,FALSE),"")</f>
        <v/>
      </c>
      <c r="L75" s="239" t="str">
        <f>IFERROR(VLOOKUP(L73,'P1'!$B:$AP,31,FALSE),"")</f>
        <v/>
      </c>
      <c r="M75" s="239" t="str">
        <f>IFERROR(VLOOKUP(M73,'P1'!$B:$AP,31,FALSE),"")</f>
        <v/>
      </c>
      <c r="N75" s="239" t="str">
        <f>IFERROR(VLOOKUP(N73,'P1'!$B:$AP,31,FALSE),"")</f>
        <v/>
      </c>
      <c r="O75" s="239" t="str">
        <f>IFERROR(VLOOKUP(O73,'P1'!$B:$AP,31,FALSE),"")</f>
        <v/>
      </c>
      <c r="P75" s="239" t="str">
        <f>IFERROR(VLOOKUP(P73,'P1'!$B:$AP,31,FALSE),"")</f>
        <v/>
      </c>
      <c r="Q75" s="239" t="str">
        <f>IFERROR(VLOOKUP(Q73,'P1'!$B:$AP,31,FALSE),"")</f>
        <v/>
      </c>
      <c r="R75" s="239" t="str">
        <f>IFERROR(VLOOKUP(R73,'P1'!$B:$AP,31,FALSE),"")</f>
        <v/>
      </c>
      <c r="S75" s="239" t="str">
        <f>IFERROR(VLOOKUP(S73,'P1'!$B:$AP,31,FALSE),"")</f>
        <v/>
      </c>
      <c r="T75" s="239" t="str">
        <f>IFERROR(VLOOKUP(T73,'P1'!$B:$AP,31,FALSE),"")</f>
        <v/>
      </c>
      <c r="U75" s="239" t="str">
        <f>IFERROR(VLOOKUP(U73,'P1'!$B:$AP,31,FALSE),"")</f>
        <v/>
      </c>
      <c r="V75" s="239" t="str">
        <f>IFERROR(VLOOKUP(V73,'P1'!$B:$AP,31,FALSE),"")</f>
        <v/>
      </c>
      <c r="W75" s="239" t="str">
        <f>IFERROR(VLOOKUP(W73,'P1'!$B:$AP,31,FALSE),"")</f>
        <v/>
      </c>
      <c r="X75" s="239" t="str">
        <f>IFERROR(VLOOKUP(X73,'P1'!$B:$AP,31,FALSE),"")</f>
        <v/>
      </c>
      <c r="Y75" s="239" t="str">
        <f>IFERROR(VLOOKUP(Y73,'P1'!$B:$AP,31,FALSE),"")</f>
        <v/>
      </c>
      <c r="Z75" s="239" t="str">
        <f>IFERROR(VLOOKUP(Z73,'P1'!$B:$AP,31,FALSE),"")</f>
        <v/>
      </c>
      <c r="AA75" s="239" t="str">
        <f>IFERROR(VLOOKUP(AA73,'P1'!$B:$AP,31,FALSE),"")</f>
        <v/>
      </c>
      <c r="AB75" s="239" t="str">
        <f>IFERROR(VLOOKUP(AB73,'P1'!$B:$AP,31,FALSE),"")</f>
        <v/>
      </c>
      <c r="AC75" s="239" t="str">
        <f>IFERROR(VLOOKUP(AC73,'P1'!$B:$AP,31,FALSE),"")</f>
        <v/>
      </c>
      <c r="AD75" s="239" t="str">
        <f>IFERROR(VLOOKUP(AD73,'P1'!$B:$AP,31,FALSE),"")</f>
        <v/>
      </c>
      <c r="AE75" s="239" t="str">
        <f>IFERROR(VLOOKUP(AE73,'P1'!$B:$AP,31,FALSE),"")</f>
        <v/>
      </c>
      <c r="AF75" s="239" t="str">
        <f>IFERROR(VLOOKUP(AF73,'P1'!$B:$AP,31,FALSE),"")</f>
        <v/>
      </c>
      <c r="AG75" s="239" t="str">
        <f>IFERROR(VLOOKUP(AG73,'P1'!$B:$AP,31,FALSE),"")</f>
        <v/>
      </c>
      <c r="AH75" s="239" t="str">
        <f>IFERROR(VLOOKUP(AH73,'P1'!$B:$AP,31,FALSE),"")</f>
        <v/>
      </c>
      <c r="AI75" s="239" t="str">
        <f>IFERROR(VLOOKUP(AI73,'P1'!$B:$AP,31,FALSE),"")</f>
        <v/>
      </c>
      <c r="AJ75" s="239" t="str">
        <f>IFERROR(VLOOKUP(AJ73,'P1'!$B:$AP,31,FALSE),"")</f>
        <v/>
      </c>
      <c r="AK75" s="239" t="str">
        <f>IFERROR(VLOOKUP(AK73,'P1'!$B:$AP,31,FALSE),"")</f>
        <v/>
      </c>
      <c r="AL75" s="239" t="str">
        <f>IFERROR(VLOOKUP(AL73,'P1'!$B:$AP,31,FALSE),"")</f>
        <v/>
      </c>
      <c r="AM75" s="239" t="str">
        <f>IFERROR(VLOOKUP(AM73,'P1'!$B:$AP,31,FALSE),"")</f>
        <v/>
      </c>
      <c r="AN75" s="574"/>
      <c r="AO75" s="577"/>
      <c r="AP75" s="582"/>
      <c r="AQ75" s="583"/>
      <c r="AR75" s="577"/>
      <c r="AU75" s="487"/>
      <c r="AV75" s="487"/>
      <c r="AX75" s="487"/>
      <c r="AY75" s="487"/>
    </row>
    <row r="76" spans="1:51" ht="12" customHeight="1">
      <c r="A76" s="584">
        <v>19</v>
      </c>
      <c r="B76" s="587"/>
      <c r="C76" s="590"/>
      <c r="D76" s="593" t="s">
        <v>243</v>
      </c>
      <c r="E76" s="596"/>
      <c r="F76" s="566"/>
      <c r="G76" s="567"/>
      <c r="H76" s="236" t="s">
        <v>368</v>
      </c>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572">
        <f>+SUM(I77:AM78)</f>
        <v>0</v>
      </c>
      <c r="AO76" s="575">
        <f>IF($AN$4="４週",AN76/4,AN76/(DAY(EOMONTH($I$20,0))/7))</f>
        <v>0</v>
      </c>
      <c r="AP76" s="578"/>
      <c r="AQ76" s="579"/>
      <c r="AR76" s="575" t="str">
        <f>IF(AN65="４週",AU77,AV77)</f>
        <v/>
      </c>
      <c r="AU76" s="485" t="s">
        <v>369</v>
      </c>
      <c r="AV76" s="485" t="s">
        <v>370</v>
      </c>
      <c r="AX76" s="485" t="s">
        <v>371</v>
      </c>
      <c r="AY76" s="485" t="s">
        <v>372</v>
      </c>
    </row>
    <row r="77" spans="1:51" ht="12" customHeight="1">
      <c r="A77" s="585"/>
      <c r="B77" s="588"/>
      <c r="C77" s="591"/>
      <c r="D77" s="594"/>
      <c r="E77" s="597"/>
      <c r="F77" s="568"/>
      <c r="G77" s="569"/>
      <c r="H77" s="238" t="s">
        <v>373</v>
      </c>
      <c r="I77" s="239" t="str">
        <f>IFERROR(VLOOKUP(I76,'P1'!$B:$AP,41,FALSE),"")</f>
        <v/>
      </c>
      <c r="J77" s="239" t="str">
        <f>IFERROR(VLOOKUP(J76,'P1'!$B:$AP,41,FALSE),"")</f>
        <v/>
      </c>
      <c r="K77" s="239" t="str">
        <f>IFERROR(VLOOKUP(K76,'P1'!$B:$AP,41,FALSE),"")</f>
        <v/>
      </c>
      <c r="L77" s="239" t="str">
        <f>IFERROR(VLOOKUP(L76,'P1'!$B:$AP,41,FALSE),"")</f>
        <v/>
      </c>
      <c r="M77" s="239" t="str">
        <f>IFERROR(VLOOKUP(M76,'P1'!$B:$AP,41,FALSE),"")</f>
        <v/>
      </c>
      <c r="N77" s="239" t="str">
        <f>IFERROR(VLOOKUP(N76,'P1'!$B:$AP,41,FALSE),"")</f>
        <v/>
      </c>
      <c r="O77" s="239" t="str">
        <f>IFERROR(VLOOKUP(O76,'P1'!$B:$AP,41,FALSE),"")</f>
        <v/>
      </c>
      <c r="P77" s="239" t="str">
        <f>IFERROR(VLOOKUP(P76,'P1'!$B:$AP,41,FALSE),"")</f>
        <v/>
      </c>
      <c r="Q77" s="239" t="str">
        <f>IFERROR(VLOOKUP(Q76,'P1'!$B:$AP,41,FALSE),"")</f>
        <v/>
      </c>
      <c r="R77" s="239" t="str">
        <f>IFERROR(VLOOKUP(R76,'P1'!$B:$AP,41,FALSE),"")</f>
        <v/>
      </c>
      <c r="S77" s="239" t="str">
        <f>IFERROR(VLOOKUP(S76,'P1'!$B:$AP,41,FALSE),"")</f>
        <v/>
      </c>
      <c r="T77" s="239" t="str">
        <f>IFERROR(VLOOKUP(T76,'P1'!$B:$AP,41,FALSE),"")</f>
        <v/>
      </c>
      <c r="U77" s="239" t="str">
        <f>IFERROR(VLOOKUP(U76,'P1'!$B:$AP,41,FALSE),"")</f>
        <v/>
      </c>
      <c r="V77" s="239" t="str">
        <f>IFERROR(VLOOKUP(V76,'P1'!$B:$AP,41,FALSE),"")</f>
        <v/>
      </c>
      <c r="W77" s="239" t="str">
        <f>IFERROR(VLOOKUP(W76,'P1'!$B:$AP,41,FALSE),"")</f>
        <v/>
      </c>
      <c r="X77" s="239" t="str">
        <f>IFERROR(VLOOKUP(X76,'P1'!$B:$AP,41,FALSE),"")</f>
        <v/>
      </c>
      <c r="Y77" s="239" t="str">
        <f>IFERROR(VLOOKUP(Y76,'P1'!$B:$AP,41,FALSE),"")</f>
        <v/>
      </c>
      <c r="Z77" s="239" t="str">
        <f>IFERROR(VLOOKUP(Z76,'P1'!$B:$AP,41,FALSE),"")</f>
        <v/>
      </c>
      <c r="AA77" s="239" t="str">
        <f>IFERROR(VLOOKUP(AA76,'P1'!$B:$AP,41,FALSE),"")</f>
        <v/>
      </c>
      <c r="AB77" s="239" t="str">
        <f>IFERROR(VLOOKUP(AB76,'P1'!$B:$AP,41,FALSE),"")</f>
        <v/>
      </c>
      <c r="AC77" s="239" t="str">
        <f>IFERROR(VLOOKUP(AC76,'P1'!$B:$AP,41,FALSE),"")</f>
        <v/>
      </c>
      <c r="AD77" s="239" t="str">
        <f>IFERROR(VLOOKUP(AD76,'P1'!$B:$AP,41,FALSE),"")</f>
        <v/>
      </c>
      <c r="AE77" s="239" t="str">
        <f>IFERROR(VLOOKUP(AE76,'P1'!$B:$AP,41,FALSE),"")</f>
        <v/>
      </c>
      <c r="AF77" s="239" t="str">
        <f>IFERROR(VLOOKUP(AF76,'P1'!$B:$AP,41,FALSE),"")</f>
        <v/>
      </c>
      <c r="AG77" s="239" t="str">
        <f>IFERROR(VLOOKUP(AG76,'P1'!$B:$AP,41,FALSE),"")</f>
        <v/>
      </c>
      <c r="AH77" s="239" t="str">
        <f>IFERROR(VLOOKUP(AH76,'P1'!$B:$AP,41,FALSE),"")</f>
        <v/>
      </c>
      <c r="AI77" s="239" t="str">
        <f>IFERROR(VLOOKUP(AI76,'P1'!$B:$AP,41,FALSE),"")</f>
        <v/>
      </c>
      <c r="AJ77" s="239" t="str">
        <f>IFERROR(VLOOKUP(AJ76,'P1'!$B:$AP,41,FALSE),"")</f>
        <v/>
      </c>
      <c r="AK77" s="239" t="str">
        <f>IFERROR(VLOOKUP(AK76,'P1'!$B:$AP,41,FALSE),"")</f>
        <v/>
      </c>
      <c r="AL77" s="239" t="str">
        <f>IFERROR(VLOOKUP(AL76,'P1'!$B:$AP,41,FALSE),"")</f>
        <v/>
      </c>
      <c r="AM77" s="239" t="str">
        <f>IFERROR(VLOOKUP(AM76,'P1'!$B:$AP,41,FALSE),"")</f>
        <v/>
      </c>
      <c r="AN77" s="573"/>
      <c r="AO77" s="576"/>
      <c r="AP77" s="580"/>
      <c r="AQ77" s="581"/>
      <c r="AR77" s="576"/>
      <c r="AU77" s="486" t="str">
        <f>IFERROR(IF($D76="□",ROUNDDOWN($AO76/$AK$7,1),ROUNDDOWN($AO76/$AK$9,1)),"")</f>
        <v/>
      </c>
      <c r="AV77" s="486" t="str">
        <f>IFERROR(IF($D76="□",ROUNDDOWN($AN76/$AO$7,1),ROUNDDOWN($AN76/$AO$9,1)),"")</f>
        <v/>
      </c>
      <c r="AX77" s="486" t="str">
        <f>IFERROR(IF($D76="□",(VLOOKUP(F76,'[8]ますた君 '!$C:$E,3,FALSE)/($AK$7*4)),(VLOOKUP(F76,'[8]ますた君 '!$C:$E,3,FALSE)/($AK$9*4))),"")</f>
        <v/>
      </c>
      <c r="AY77" s="486" t="str">
        <f>IFERROR(IF($D76="□",(VLOOKUP(F76,'[8]ますた君 '!$C:$E,3,FALSE)/$AO$7),(VLOOKUP(F76,'[8]ますた君 '!$C:$E,3,FALSE)/$AO$9)),"")</f>
        <v/>
      </c>
    </row>
    <row r="78" spans="1:51" ht="12" customHeight="1">
      <c r="A78" s="586"/>
      <c r="B78" s="589"/>
      <c r="C78" s="592"/>
      <c r="D78" s="595"/>
      <c r="E78" s="598"/>
      <c r="F78" s="570"/>
      <c r="G78" s="571"/>
      <c r="H78" s="241" t="s">
        <v>374</v>
      </c>
      <c r="I78" s="239" t="str">
        <f>IFERROR(VLOOKUP(I76,'P1'!$B:$AP,31,FALSE),"")</f>
        <v/>
      </c>
      <c r="J78" s="239" t="str">
        <f>IFERROR(VLOOKUP(J76,'P1'!$B:$AP,31,FALSE),"")</f>
        <v/>
      </c>
      <c r="K78" s="239" t="str">
        <f>IFERROR(VLOOKUP(K76,'P1'!$B:$AP,31,FALSE),"")</f>
        <v/>
      </c>
      <c r="L78" s="239" t="str">
        <f>IFERROR(VLOOKUP(L76,'P1'!$B:$AP,31,FALSE),"")</f>
        <v/>
      </c>
      <c r="M78" s="239" t="str">
        <f>IFERROR(VLOOKUP(M76,'P1'!$B:$AP,31,FALSE),"")</f>
        <v/>
      </c>
      <c r="N78" s="239" t="str">
        <f>IFERROR(VLOOKUP(N76,'P1'!$B:$AP,31,FALSE),"")</f>
        <v/>
      </c>
      <c r="O78" s="239" t="str">
        <f>IFERROR(VLOOKUP(O76,'P1'!$B:$AP,31,FALSE),"")</f>
        <v/>
      </c>
      <c r="P78" s="239" t="str">
        <f>IFERROR(VLOOKUP(P76,'P1'!$B:$AP,31,FALSE),"")</f>
        <v/>
      </c>
      <c r="Q78" s="239" t="str">
        <f>IFERROR(VLOOKUP(Q76,'P1'!$B:$AP,31,FALSE),"")</f>
        <v/>
      </c>
      <c r="R78" s="239" t="str">
        <f>IFERROR(VLOOKUP(R76,'P1'!$B:$AP,31,FALSE),"")</f>
        <v/>
      </c>
      <c r="S78" s="239" t="str">
        <f>IFERROR(VLOOKUP(S76,'P1'!$B:$AP,31,FALSE),"")</f>
        <v/>
      </c>
      <c r="T78" s="239" t="str">
        <f>IFERROR(VLOOKUP(T76,'P1'!$B:$AP,31,FALSE),"")</f>
        <v/>
      </c>
      <c r="U78" s="239" t="str">
        <f>IFERROR(VLOOKUP(U76,'P1'!$B:$AP,31,FALSE),"")</f>
        <v/>
      </c>
      <c r="V78" s="239" t="str">
        <f>IFERROR(VLOOKUP(V76,'P1'!$B:$AP,31,FALSE),"")</f>
        <v/>
      </c>
      <c r="W78" s="239" t="str">
        <f>IFERROR(VLOOKUP(W76,'P1'!$B:$AP,31,FALSE),"")</f>
        <v/>
      </c>
      <c r="X78" s="239" t="str">
        <f>IFERROR(VLOOKUP(X76,'P1'!$B:$AP,31,FALSE),"")</f>
        <v/>
      </c>
      <c r="Y78" s="239" t="str">
        <f>IFERROR(VLOOKUP(Y76,'P1'!$B:$AP,31,FALSE),"")</f>
        <v/>
      </c>
      <c r="Z78" s="239" t="str">
        <f>IFERROR(VLOOKUP(Z76,'P1'!$B:$AP,31,FALSE),"")</f>
        <v/>
      </c>
      <c r="AA78" s="239" t="str">
        <f>IFERROR(VLOOKUP(AA76,'P1'!$B:$AP,31,FALSE),"")</f>
        <v/>
      </c>
      <c r="AB78" s="239" t="str">
        <f>IFERROR(VLOOKUP(AB76,'P1'!$B:$AP,31,FALSE),"")</f>
        <v/>
      </c>
      <c r="AC78" s="239" t="str">
        <f>IFERROR(VLOOKUP(AC76,'P1'!$B:$AP,31,FALSE),"")</f>
        <v/>
      </c>
      <c r="AD78" s="239" t="str">
        <f>IFERROR(VLOOKUP(AD76,'P1'!$B:$AP,31,FALSE),"")</f>
        <v/>
      </c>
      <c r="AE78" s="239" t="str">
        <f>IFERROR(VLOOKUP(AE76,'P1'!$B:$AP,31,FALSE),"")</f>
        <v/>
      </c>
      <c r="AF78" s="239" t="str">
        <f>IFERROR(VLOOKUP(AF76,'P1'!$B:$AP,31,FALSE),"")</f>
        <v/>
      </c>
      <c r="AG78" s="239" t="str">
        <f>IFERROR(VLOOKUP(AG76,'P1'!$B:$AP,31,FALSE),"")</f>
        <v/>
      </c>
      <c r="AH78" s="239" t="str">
        <f>IFERROR(VLOOKUP(AH76,'P1'!$B:$AP,31,FALSE),"")</f>
        <v/>
      </c>
      <c r="AI78" s="239" t="str">
        <f>IFERROR(VLOOKUP(AI76,'P1'!$B:$AP,31,FALSE),"")</f>
        <v/>
      </c>
      <c r="AJ78" s="239" t="str">
        <f>IFERROR(VLOOKUP(AJ76,'P1'!$B:$AP,31,FALSE),"")</f>
        <v/>
      </c>
      <c r="AK78" s="239" t="str">
        <f>IFERROR(VLOOKUP(AK76,'P1'!$B:$AP,31,FALSE),"")</f>
        <v/>
      </c>
      <c r="AL78" s="239" t="str">
        <f>IFERROR(VLOOKUP(AL76,'P1'!$B:$AP,31,FALSE),"")</f>
        <v/>
      </c>
      <c r="AM78" s="239" t="str">
        <f>IFERROR(VLOOKUP(AM76,'P1'!$B:$AP,31,FALSE),"")</f>
        <v/>
      </c>
      <c r="AN78" s="574"/>
      <c r="AO78" s="577"/>
      <c r="AP78" s="582"/>
      <c r="AQ78" s="583"/>
      <c r="AR78" s="577"/>
      <c r="AU78" s="487"/>
      <c r="AV78" s="487"/>
      <c r="AX78" s="487"/>
      <c r="AY78" s="487"/>
    </row>
    <row r="79" spans="1:51" ht="12" customHeight="1">
      <c r="A79" s="584">
        <v>20</v>
      </c>
      <c r="B79" s="587"/>
      <c r="C79" s="590"/>
      <c r="D79" s="593" t="s">
        <v>243</v>
      </c>
      <c r="E79" s="596"/>
      <c r="F79" s="566"/>
      <c r="G79" s="567"/>
      <c r="H79" s="236" t="s">
        <v>368</v>
      </c>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572">
        <f>+SUM(I80:AM81)</f>
        <v>0</v>
      </c>
      <c r="AO79" s="575">
        <f>IF($AN$4="４週",AN79/4,AN79/(DAY(EOMONTH($I$20,0))/7))</f>
        <v>0</v>
      </c>
      <c r="AP79" s="578"/>
      <c r="AQ79" s="579"/>
      <c r="AR79" s="575" t="str">
        <f>IF(AN68="４週",AU80,AV80)</f>
        <v/>
      </c>
      <c r="AU79" s="485" t="s">
        <v>369</v>
      </c>
      <c r="AV79" s="485" t="s">
        <v>370</v>
      </c>
      <c r="AX79" s="485" t="s">
        <v>371</v>
      </c>
      <c r="AY79" s="485" t="s">
        <v>372</v>
      </c>
    </row>
    <row r="80" spans="1:51" ht="12" customHeight="1">
      <c r="A80" s="585"/>
      <c r="B80" s="588"/>
      <c r="C80" s="591"/>
      <c r="D80" s="594"/>
      <c r="E80" s="597"/>
      <c r="F80" s="568"/>
      <c r="G80" s="569"/>
      <c r="H80" s="238" t="s">
        <v>373</v>
      </c>
      <c r="I80" s="239" t="str">
        <f>IFERROR(VLOOKUP(I79,'P1'!$B:$AP,41,FALSE),"")</f>
        <v/>
      </c>
      <c r="J80" s="239" t="str">
        <f>IFERROR(VLOOKUP(J79,'P1'!$B:$AP,41,FALSE),"")</f>
        <v/>
      </c>
      <c r="K80" s="239" t="str">
        <f>IFERROR(VLOOKUP(K79,'P1'!$B:$AP,41,FALSE),"")</f>
        <v/>
      </c>
      <c r="L80" s="239" t="str">
        <f>IFERROR(VLOOKUP(L79,'P1'!$B:$AP,41,FALSE),"")</f>
        <v/>
      </c>
      <c r="M80" s="239" t="str">
        <f>IFERROR(VLOOKUP(M79,'P1'!$B:$AP,41,FALSE),"")</f>
        <v/>
      </c>
      <c r="N80" s="239" t="str">
        <f>IFERROR(VLOOKUP(N79,'P1'!$B:$AP,41,FALSE),"")</f>
        <v/>
      </c>
      <c r="O80" s="239" t="str">
        <f>IFERROR(VLOOKUP(O79,'P1'!$B:$AP,41,FALSE),"")</f>
        <v/>
      </c>
      <c r="P80" s="239" t="str">
        <f>IFERROR(VLOOKUP(P79,'P1'!$B:$AP,41,FALSE),"")</f>
        <v/>
      </c>
      <c r="Q80" s="239" t="str">
        <f>IFERROR(VLOOKUP(Q79,'P1'!$B:$AP,41,FALSE),"")</f>
        <v/>
      </c>
      <c r="R80" s="239" t="str">
        <f>IFERROR(VLOOKUP(R79,'P1'!$B:$AP,41,FALSE),"")</f>
        <v/>
      </c>
      <c r="S80" s="239" t="str">
        <f>IFERROR(VLOOKUP(S79,'P1'!$B:$AP,41,FALSE),"")</f>
        <v/>
      </c>
      <c r="T80" s="239" t="str">
        <f>IFERROR(VLOOKUP(T79,'P1'!$B:$AP,41,FALSE),"")</f>
        <v/>
      </c>
      <c r="U80" s="239" t="str">
        <f>IFERROR(VLOOKUP(U79,'P1'!$B:$AP,41,FALSE),"")</f>
        <v/>
      </c>
      <c r="V80" s="239" t="str">
        <f>IFERROR(VLOOKUP(V79,'P1'!$B:$AP,41,FALSE),"")</f>
        <v/>
      </c>
      <c r="W80" s="239" t="str">
        <f>IFERROR(VLOOKUP(W79,'P1'!$B:$AP,41,FALSE),"")</f>
        <v/>
      </c>
      <c r="X80" s="239" t="str">
        <f>IFERROR(VLOOKUP(X79,'P1'!$B:$AP,41,FALSE),"")</f>
        <v/>
      </c>
      <c r="Y80" s="239" t="str">
        <f>IFERROR(VLOOKUP(Y79,'P1'!$B:$AP,41,FALSE),"")</f>
        <v/>
      </c>
      <c r="Z80" s="239" t="str">
        <f>IFERROR(VLOOKUP(Z79,'P1'!$B:$AP,41,FALSE),"")</f>
        <v/>
      </c>
      <c r="AA80" s="239" t="str">
        <f>IFERROR(VLOOKUP(AA79,'P1'!$B:$AP,41,FALSE),"")</f>
        <v/>
      </c>
      <c r="AB80" s="239" t="str">
        <f>IFERROR(VLOOKUP(AB79,'P1'!$B:$AP,41,FALSE),"")</f>
        <v/>
      </c>
      <c r="AC80" s="239" t="str">
        <f>IFERROR(VLOOKUP(AC79,'P1'!$B:$AP,41,FALSE),"")</f>
        <v/>
      </c>
      <c r="AD80" s="239" t="str">
        <f>IFERROR(VLOOKUP(AD79,'P1'!$B:$AP,41,FALSE),"")</f>
        <v/>
      </c>
      <c r="AE80" s="239" t="str">
        <f>IFERROR(VLOOKUP(AE79,'P1'!$B:$AP,41,FALSE),"")</f>
        <v/>
      </c>
      <c r="AF80" s="239" t="str">
        <f>IFERROR(VLOOKUP(AF79,'P1'!$B:$AP,41,FALSE),"")</f>
        <v/>
      </c>
      <c r="AG80" s="239" t="str">
        <f>IFERROR(VLOOKUP(AG79,'P1'!$B:$AP,41,FALSE),"")</f>
        <v/>
      </c>
      <c r="AH80" s="239" t="str">
        <f>IFERROR(VLOOKUP(AH79,'P1'!$B:$AP,41,FALSE),"")</f>
        <v/>
      </c>
      <c r="AI80" s="239" t="str">
        <f>IFERROR(VLOOKUP(AI79,'P1'!$B:$AP,41,FALSE),"")</f>
        <v/>
      </c>
      <c r="AJ80" s="239" t="str">
        <f>IFERROR(VLOOKUP(AJ79,'P1'!$B:$AP,41,FALSE),"")</f>
        <v/>
      </c>
      <c r="AK80" s="239" t="str">
        <f>IFERROR(VLOOKUP(AK79,'P1'!$B:$AP,41,FALSE),"")</f>
        <v/>
      </c>
      <c r="AL80" s="239" t="str">
        <f>IFERROR(VLOOKUP(AL79,'P1'!$B:$AP,41,FALSE),"")</f>
        <v/>
      </c>
      <c r="AM80" s="239" t="str">
        <f>IFERROR(VLOOKUP(AM79,'P1'!$B:$AP,41,FALSE),"")</f>
        <v/>
      </c>
      <c r="AN80" s="573"/>
      <c r="AO80" s="576"/>
      <c r="AP80" s="580"/>
      <c r="AQ80" s="581"/>
      <c r="AR80" s="576"/>
      <c r="AU80" s="486" t="str">
        <f>IFERROR(IF($D79="□",ROUNDDOWN($AO79/$AK$7,1),ROUNDDOWN($AO79/$AK$9,1)),"")</f>
        <v/>
      </c>
      <c r="AV80" s="486" t="str">
        <f>IFERROR(IF($D79="□",ROUNDDOWN($AN79/$AO$7,1),ROUNDDOWN($AN79/$AO$9,1)),"")</f>
        <v/>
      </c>
      <c r="AX80" s="486" t="str">
        <f>IFERROR(IF($D79="□",(VLOOKUP(F79,'[8]ますた君 '!$C:$E,3,FALSE)/($AK$7*4)),(VLOOKUP(F79,'[8]ますた君 '!$C:$E,3,FALSE)/($AK$9*4))),"")</f>
        <v/>
      </c>
      <c r="AY80" s="486" t="str">
        <f>IFERROR(IF($D79="□",(VLOOKUP(F79,'[8]ますた君 '!$C:$E,3,FALSE)/$AO$7),(VLOOKUP(F79,'[8]ますた君 '!$C:$E,3,FALSE)/$AO$9)),"")</f>
        <v/>
      </c>
    </row>
    <row r="81" spans="1:51" ht="12" customHeight="1">
      <c r="A81" s="586"/>
      <c r="B81" s="589"/>
      <c r="C81" s="592"/>
      <c r="D81" s="595"/>
      <c r="E81" s="598"/>
      <c r="F81" s="570"/>
      <c r="G81" s="571"/>
      <c r="H81" s="241" t="s">
        <v>374</v>
      </c>
      <c r="I81" s="239" t="str">
        <f>IFERROR(VLOOKUP(I79,'P1'!$B:$AP,31,FALSE),"")</f>
        <v/>
      </c>
      <c r="J81" s="239" t="str">
        <f>IFERROR(VLOOKUP(J79,'P1'!$B:$AP,31,FALSE),"")</f>
        <v/>
      </c>
      <c r="K81" s="239" t="str">
        <f>IFERROR(VLOOKUP(K79,'P1'!$B:$AP,31,FALSE),"")</f>
        <v/>
      </c>
      <c r="L81" s="239" t="str">
        <f>IFERROR(VLOOKUP(L79,'P1'!$B:$AP,31,FALSE),"")</f>
        <v/>
      </c>
      <c r="M81" s="239" t="str">
        <f>IFERROR(VLOOKUP(M79,'P1'!$B:$AP,31,FALSE),"")</f>
        <v/>
      </c>
      <c r="N81" s="239" t="str">
        <f>IFERROR(VLOOKUP(N79,'P1'!$B:$AP,31,FALSE),"")</f>
        <v/>
      </c>
      <c r="O81" s="239" t="str">
        <f>IFERROR(VLOOKUP(O79,'P1'!$B:$AP,31,FALSE),"")</f>
        <v/>
      </c>
      <c r="P81" s="239" t="str">
        <f>IFERROR(VLOOKUP(P79,'P1'!$B:$AP,31,FALSE),"")</f>
        <v/>
      </c>
      <c r="Q81" s="239" t="str">
        <f>IFERROR(VLOOKUP(Q79,'P1'!$B:$AP,31,FALSE),"")</f>
        <v/>
      </c>
      <c r="R81" s="239" t="str">
        <f>IFERROR(VLOOKUP(R79,'P1'!$B:$AP,31,FALSE),"")</f>
        <v/>
      </c>
      <c r="S81" s="239" t="str">
        <f>IFERROR(VLOOKUP(S79,'P1'!$B:$AP,31,FALSE),"")</f>
        <v/>
      </c>
      <c r="T81" s="239" t="str">
        <f>IFERROR(VLOOKUP(T79,'P1'!$B:$AP,31,FALSE),"")</f>
        <v/>
      </c>
      <c r="U81" s="239" t="str">
        <f>IFERROR(VLOOKUP(U79,'P1'!$B:$AP,31,FALSE),"")</f>
        <v/>
      </c>
      <c r="V81" s="239" t="str">
        <f>IFERROR(VLOOKUP(V79,'P1'!$B:$AP,31,FALSE),"")</f>
        <v/>
      </c>
      <c r="W81" s="239" t="str">
        <f>IFERROR(VLOOKUP(W79,'P1'!$B:$AP,31,FALSE),"")</f>
        <v/>
      </c>
      <c r="X81" s="239" t="str">
        <f>IFERROR(VLOOKUP(X79,'P1'!$B:$AP,31,FALSE),"")</f>
        <v/>
      </c>
      <c r="Y81" s="239" t="str">
        <f>IFERROR(VLOOKUP(Y79,'P1'!$B:$AP,31,FALSE),"")</f>
        <v/>
      </c>
      <c r="Z81" s="239" t="str">
        <f>IFERROR(VLOOKUP(Z79,'P1'!$B:$AP,31,FALSE),"")</f>
        <v/>
      </c>
      <c r="AA81" s="239" t="str">
        <f>IFERROR(VLOOKUP(AA79,'P1'!$B:$AP,31,FALSE),"")</f>
        <v/>
      </c>
      <c r="AB81" s="239" t="str">
        <f>IFERROR(VLOOKUP(AB79,'P1'!$B:$AP,31,FALSE),"")</f>
        <v/>
      </c>
      <c r="AC81" s="239" t="str">
        <f>IFERROR(VLOOKUP(AC79,'P1'!$B:$AP,31,FALSE),"")</f>
        <v/>
      </c>
      <c r="AD81" s="239" t="str">
        <f>IFERROR(VLOOKUP(AD79,'P1'!$B:$AP,31,FALSE),"")</f>
        <v/>
      </c>
      <c r="AE81" s="239" t="str">
        <f>IFERROR(VLOOKUP(AE79,'P1'!$B:$AP,31,FALSE),"")</f>
        <v/>
      </c>
      <c r="AF81" s="239" t="str">
        <f>IFERROR(VLOOKUP(AF79,'P1'!$B:$AP,31,FALSE),"")</f>
        <v/>
      </c>
      <c r="AG81" s="239" t="str">
        <f>IFERROR(VLOOKUP(AG79,'P1'!$B:$AP,31,FALSE),"")</f>
        <v/>
      </c>
      <c r="AH81" s="239" t="str">
        <f>IFERROR(VLOOKUP(AH79,'P1'!$B:$AP,31,FALSE),"")</f>
        <v/>
      </c>
      <c r="AI81" s="239" t="str">
        <f>IFERROR(VLOOKUP(AI79,'P1'!$B:$AP,31,FALSE),"")</f>
        <v/>
      </c>
      <c r="AJ81" s="239" t="str">
        <f>IFERROR(VLOOKUP(AJ79,'P1'!$B:$AP,31,FALSE),"")</f>
        <v/>
      </c>
      <c r="AK81" s="239" t="str">
        <f>IFERROR(VLOOKUP(AK79,'P1'!$B:$AP,31,FALSE),"")</f>
        <v/>
      </c>
      <c r="AL81" s="239" t="str">
        <f>IFERROR(VLOOKUP(AL79,'P1'!$B:$AP,31,FALSE),"")</f>
        <v/>
      </c>
      <c r="AM81" s="239" t="str">
        <f>IFERROR(VLOOKUP(AM79,'P1'!$B:$AP,31,FALSE),"")</f>
        <v/>
      </c>
      <c r="AN81" s="574"/>
      <c r="AO81" s="577"/>
      <c r="AP81" s="582"/>
      <c r="AQ81" s="583"/>
      <c r="AR81" s="577"/>
      <c r="AU81" s="487"/>
      <c r="AV81" s="487"/>
      <c r="AX81" s="487"/>
      <c r="AY81" s="487"/>
    </row>
    <row r="82" spans="1:51" s="222" customFormat="1" ht="15" customHeight="1">
      <c r="A82" s="244"/>
      <c r="B82" s="244"/>
      <c r="C82" s="244"/>
      <c r="D82" s="244"/>
      <c r="E82" s="244"/>
      <c r="F82" s="244"/>
      <c r="G82" s="244"/>
      <c r="H82" s="244"/>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4"/>
      <c r="AO82" s="244"/>
      <c r="AP82" s="244"/>
      <c r="AQ82" s="246"/>
      <c r="AR82" s="217"/>
      <c r="AS82" s="211"/>
      <c r="AT82" s="206"/>
    </row>
    <row r="83" spans="1:51" ht="15" customHeight="1">
      <c r="A83" s="247" t="s">
        <v>375</v>
      </c>
      <c r="B83" s="248"/>
      <c r="C83" s="249"/>
      <c r="D83" s="249"/>
      <c r="E83" s="249"/>
      <c r="F83" s="249"/>
      <c r="G83" s="249"/>
      <c r="H83" s="249"/>
      <c r="I83" s="250"/>
      <c r="J83" s="249"/>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K83" s="252"/>
      <c r="AL83" s="252"/>
      <c r="AM83" s="252"/>
      <c r="AN83" s="253"/>
      <c r="AO83" s="253"/>
      <c r="AP83" s="253"/>
      <c r="AQ83" s="208"/>
    </row>
    <row r="84" spans="1:51" ht="15" customHeight="1">
      <c r="A84" s="247" t="s">
        <v>376</v>
      </c>
      <c r="B84" s="254"/>
      <c r="C84" s="254"/>
      <c r="D84" s="254"/>
      <c r="E84" s="254"/>
      <c r="F84" s="254"/>
      <c r="G84" s="254"/>
      <c r="H84" s="254"/>
      <c r="I84" s="254"/>
      <c r="J84" s="254"/>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5"/>
    </row>
    <row r="85" spans="1:51" ht="15" customHeight="1">
      <c r="A85" s="247" t="s">
        <v>377</v>
      </c>
      <c r="B85" s="254"/>
      <c r="C85" s="254"/>
      <c r="D85" s="254"/>
      <c r="E85" s="254"/>
      <c r="F85" s="254"/>
      <c r="G85" s="254"/>
      <c r="H85" s="254"/>
      <c r="I85" s="254"/>
      <c r="J85" s="254"/>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5"/>
    </row>
    <row r="86" spans="1:51" ht="15" customHeight="1">
      <c r="A86" s="247" t="s">
        <v>378</v>
      </c>
      <c r="B86" s="254"/>
      <c r="C86" s="254"/>
      <c r="D86" s="254"/>
      <c r="E86" s="254"/>
      <c r="F86" s="254"/>
      <c r="G86" s="254"/>
      <c r="H86" s="254"/>
      <c r="I86" s="254"/>
      <c r="J86" s="254"/>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5"/>
    </row>
    <row r="87" spans="1:51" ht="15" customHeight="1">
      <c r="A87" s="247" t="s">
        <v>379</v>
      </c>
      <c r="B87" s="254"/>
      <c r="C87" s="254"/>
      <c r="D87" s="254"/>
      <c r="E87" s="254"/>
      <c r="F87" s="254"/>
      <c r="G87" s="254"/>
      <c r="H87" s="254"/>
      <c r="I87" s="254"/>
      <c r="J87" s="254"/>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5"/>
    </row>
    <row r="88" spans="1:51" ht="15" customHeight="1">
      <c r="A88" s="205" t="s">
        <v>380</v>
      </c>
      <c r="B88" s="255"/>
      <c r="C88" s="205"/>
      <c r="D88" s="205"/>
      <c r="E88" s="205"/>
      <c r="F88" s="205"/>
      <c r="G88" s="205"/>
      <c r="H88" s="205"/>
      <c r="I88" s="205"/>
      <c r="J88" s="205"/>
    </row>
    <row r="89" spans="1:51" ht="15" customHeight="1">
      <c r="A89" s="205" t="s">
        <v>381</v>
      </c>
      <c r="B89" s="255"/>
      <c r="C89" s="205"/>
      <c r="D89" s="205"/>
      <c r="E89" s="205"/>
      <c r="F89" s="205"/>
      <c r="G89" s="205"/>
      <c r="H89" s="205"/>
      <c r="I89" s="205"/>
      <c r="J89" s="205"/>
    </row>
    <row r="90" spans="1:51" ht="15" customHeight="1">
      <c r="A90" s="205"/>
      <c r="B90" s="455" t="s">
        <v>382</v>
      </c>
      <c r="C90" s="563" t="s">
        <v>383</v>
      </c>
      <c r="D90" s="564"/>
      <c r="E90" s="565"/>
      <c r="F90" s="232"/>
      <c r="G90" s="232"/>
      <c r="H90" s="205"/>
      <c r="I90" s="205"/>
    </row>
    <row r="91" spans="1:51" ht="15" customHeight="1">
      <c r="A91" s="205"/>
      <c r="B91" s="256" t="s">
        <v>384</v>
      </c>
      <c r="C91" s="563" t="s">
        <v>385</v>
      </c>
      <c r="D91" s="564"/>
      <c r="E91" s="565"/>
      <c r="F91" s="257"/>
      <c r="G91" s="257"/>
      <c r="H91" s="205"/>
      <c r="I91" s="205"/>
    </row>
    <row r="92" spans="1:51" ht="15" customHeight="1">
      <c r="A92" s="205"/>
      <c r="B92" s="256" t="s">
        <v>386</v>
      </c>
      <c r="C92" s="563" t="s">
        <v>387</v>
      </c>
      <c r="D92" s="564"/>
      <c r="E92" s="565"/>
      <c r="F92" s="257"/>
      <c r="G92" s="257"/>
      <c r="H92" s="205"/>
      <c r="I92" s="205"/>
    </row>
    <row r="93" spans="1:51" ht="15" customHeight="1">
      <c r="A93" s="205"/>
      <c r="B93" s="256" t="s">
        <v>388</v>
      </c>
      <c r="C93" s="563" t="s">
        <v>389</v>
      </c>
      <c r="D93" s="564"/>
      <c r="E93" s="565"/>
      <c r="F93" s="257"/>
      <c r="G93" s="257"/>
      <c r="H93" s="205"/>
      <c r="I93" s="205"/>
    </row>
    <row r="94" spans="1:51" ht="15" customHeight="1">
      <c r="A94" s="205"/>
      <c r="B94" s="256" t="s">
        <v>390</v>
      </c>
      <c r="C94" s="563" t="s">
        <v>391</v>
      </c>
      <c r="D94" s="564"/>
      <c r="E94" s="565"/>
      <c r="F94" s="257"/>
      <c r="G94" s="257"/>
      <c r="H94" s="205"/>
      <c r="I94" s="205"/>
    </row>
    <row r="95" spans="1:51" ht="15" customHeight="1">
      <c r="A95" s="205"/>
      <c r="B95" s="247" t="s">
        <v>392</v>
      </c>
      <c r="C95" s="205"/>
      <c r="D95" s="205"/>
      <c r="E95" s="205"/>
      <c r="F95" s="205"/>
      <c r="G95" s="205"/>
      <c r="H95" s="205"/>
      <c r="I95" s="205"/>
      <c r="J95" s="205"/>
    </row>
    <row r="96" spans="1:51" ht="15" customHeight="1">
      <c r="A96" s="205"/>
      <c r="B96" s="247" t="s">
        <v>393</v>
      </c>
      <c r="C96" s="205"/>
      <c r="D96" s="205"/>
      <c r="E96" s="205"/>
      <c r="F96" s="205"/>
      <c r="G96" s="205"/>
      <c r="H96" s="205"/>
      <c r="I96" s="205"/>
      <c r="J96" s="205"/>
    </row>
    <row r="97" spans="1:51" ht="15" customHeight="1">
      <c r="A97" s="205"/>
      <c r="B97" s="247" t="s">
        <v>394</v>
      </c>
      <c r="C97" s="205"/>
      <c r="D97" s="205"/>
      <c r="E97" s="205"/>
      <c r="F97" s="205"/>
      <c r="G97" s="205"/>
      <c r="H97" s="205"/>
      <c r="I97" s="205"/>
      <c r="J97" s="205"/>
    </row>
    <row r="98" spans="1:51" s="211" customFormat="1" ht="15" customHeight="1">
      <c r="A98" s="205" t="s">
        <v>395</v>
      </c>
      <c r="B98" s="255"/>
      <c r="C98" s="205"/>
      <c r="D98" s="205"/>
      <c r="E98" s="205"/>
      <c r="F98" s="205"/>
      <c r="G98" s="205"/>
      <c r="H98" s="205"/>
      <c r="I98" s="205"/>
      <c r="J98" s="205"/>
      <c r="AT98" s="206"/>
      <c r="AU98" s="205"/>
      <c r="AV98" s="205"/>
      <c r="AW98" s="205"/>
      <c r="AX98" s="205"/>
      <c r="AY98" s="205"/>
    </row>
    <row r="99" spans="1:51" s="211" customFormat="1" ht="15" customHeight="1">
      <c r="A99" s="205" t="s">
        <v>396</v>
      </c>
      <c r="B99" s="255"/>
      <c r="C99" s="205"/>
      <c r="D99" s="205"/>
      <c r="E99" s="205"/>
      <c r="F99" s="205"/>
      <c r="G99" s="205"/>
      <c r="H99" s="205"/>
      <c r="I99" s="205"/>
      <c r="J99" s="205"/>
      <c r="AT99" s="206"/>
      <c r="AU99" s="205"/>
      <c r="AV99" s="205"/>
      <c r="AW99" s="205"/>
      <c r="AX99" s="205"/>
      <c r="AY99" s="205"/>
    </row>
    <row r="100" spans="1:51" s="211" customFormat="1" ht="15" customHeight="1">
      <c r="A100" s="205" t="s">
        <v>397</v>
      </c>
      <c r="B100" s="255"/>
      <c r="C100" s="205"/>
      <c r="D100" s="205"/>
      <c r="E100" s="205"/>
      <c r="F100" s="205"/>
      <c r="G100" s="205"/>
      <c r="H100" s="205"/>
      <c r="I100" s="205"/>
      <c r="J100" s="205"/>
      <c r="AT100" s="206"/>
      <c r="AU100" s="205"/>
      <c r="AV100" s="205"/>
      <c r="AW100" s="205"/>
      <c r="AX100" s="205"/>
      <c r="AY100" s="205"/>
    </row>
    <row r="101" spans="1:51" s="211" customFormat="1" ht="15" customHeight="1">
      <c r="A101" s="205" t="s">
        <v>398</v>
      </c>
      <c r="B101" s="255"/>
      <c r="C101" s="205"/>
      <c r="D101" s="205"/>
      <c r="E101" s="205"/>
      <c r="F101" s="205"/>
      <c r="G101" s="205"/>
      <c r="H101" s="205"/>
      <c r="I101" s="205"/>
      <c r="J101" s="205"/>
      <c r="AT101" s="206"/>
      <c r="AU101" s="205"/>
      <c r="AV101" s="205"/>
      <c r="AW101" s="205"/>
      <c r="AX101" s="205"/>
      <c r="AY101" s="205"/>
    </row>
    <row r="102" spans="1:51" s="211" customFormat="1" ht="15" customHeight="1">
      <c r="A102" s="205" t="s">
        <v>399</v>
      </c>
      <c r="B102" s="255"/>
      <c r="C102" s="205"/>
      <c r="D102" s="205"/>
      <c r="E102" s="205"/>
      <c r="F102" s="205"/>
      <c r="G102" s="205"/>
      <c r="H102" s="205"/>
      <c r="I102" s="205"/>
      <c r="J102" s="205"/>
      <c r="AT102" s="206"/>
      <c r="AU102" s="205"/>
      <c r="AV102" s="205"/>
      <c r="AW102" s="205"/>
      <c r="AX102" s="205"/>
      <c r="AY102" s="205"/>
    </row>
    <row r="103" spans="1:51" s="211" customFormat="1" ht="15" customHeight="1">
      <c r="A103" s="205" t="s">
        <v>400</v>
      </c>
      <c r="B103" s="255"/>
      <c r="C103" s="205"/>
      <c r="D103" s="205"/>
      <c r="E103" s="205"/>
      <c r="F103" s="205"/>
      <c r="G103" s="205"/>
      <c r="H103" s="205"/>
      <c r="I103" s="205"/>
      <c r="J103" s="205"/>
      <c r="AT103" s="206"/>
      <c r="AU103" s="205"/>
      <c r="AV103" s="205"/>
      <c r="AW103" s="205"/>
      <c r="AX103" s="205"/>
      <c r="AY103" s="205"/>
    </row>
    <row r="104" spans="1:51" s="211" customFormat="1" ht="15" customHeight="1">
      <c r="A104" s="205" t="s">
        <v>401</v>
      </c>
      <c r="B104" s="255"/>
      <c r="C104" s="205"/>
      <c r="D104" s="205"/>
      <c r="E104" s="205"/>
      <c r="F104" s="205"/>
      <c r="G104" s="205"/>
      <c r="H104" s="205"/>
      <c r="I104" s="205"/>
      <c r="J104" s="205"/>
      <c r="AT104" s="206"/>
      <c r="AU104" s="205"/>
      <c r="AV104" s="205"/>
      <c r="AW104" s="205"/>
      <c r="AX104" s="205"/>
      <c r="AY104" s="205"/>
    </row>
    <row r="105" spans="1:51" s="211" customFormat="1" ht="15" customHeight="1">
      <c r="A105" s="205" t="s">
        <v>402</v>
      </c>
      <c r="B105" s="255"/>
      <c r="C105" s="205"/>
      <c r="D105" s="205"/>
      <c r="E105" s="205"/>
      <c r="F105" s="205"/>
      <c r="G105" s="205"/>
      <c r="H105" s="205"/>
      <c r="I105" s="205"/>
      <c r="J105" s="205"/>
      <c r="AT105" s="206"/>
      <c r="AU105" s="205"/>
      <c r="AV105" s="205"/>
      <c r="AW105" s="205"/>
      <c r="AX105" s="205"/>
      <c r="AY105" s="205"/>
    </row>
    <row r="106" spans="1:51" s="211" customFormat="1" ht="15" customHeight="1">
      <c r="A106" s="205" t="s">
        <v>403</v>
      </c>
      <c r="B106" s="255"/>
      <c r="C106" s="205"/>
      <c r="D106" s="205"/>
      <c r="E106" s="205"/>
      <c r="F106" s="205"/>
      <c r="G106" s="205"/>
      <c r="H106" s="205"/>
      <c r="I106" s="205"/>
      <c r="J106" s="205"/>
      <c r="AT106" s="206"/>
      <c r="AU106" s="205"/>
      <c r="AV106" s="205"/>
      <c r="AW106" s="205"/>
      <c r="AX106" s="205"/>
      <c r="AY106" s="205"/>
    </row>
    <row r="107" spans="1:51" s="211" customFormat="1" ht="15" customHeight="1">
      <c r="A107" s="205" t="s">
        <v>404</v>
      </c>
      <c r="B107" s="255"/>
      <c r="C107" s="205"/>
      <c r="D107" s="205"/>
      <c r="E107" s="205"/>
      <c r="F107" s="205"/>
      <c r="G107" s="205"/>
      <c r="H107" s="205"/>
      <c r="I107" s="205"/>
      <c r="J107" s="205"/>
      <c r="AT107" s="206"/>
      <c r="AU107" s="205"/>
      <c r="AV107" s="205"/>
      <c r="AW107" s="205"/>
      <c r="AX107" s="205"/>
      <c r="AY107" s="205"/>
    </row>
    <row r="108" spans="1:51" s="211" customFormat="1" ht="15" customHeight="1">
      <c r="A108" s="205" t="s">
        <v>405</v>
      </c>
      <c r="B108" s="255"/>
      <c r="C108" s="205"/>
      <c r="D108" s="205"/>
      <c r="E108" s="205"/>
      <c r="F108" s="205"/>
      <c r="G108" s="205"/>
      <c r="H108" s="205"/>
      <c r="I108" s="205"/>
      <c r="J108" s="205"/>
      <c r="AT108" s="206"/>
      <c r="AU108" s="205"/>
      <c r="AV108" s="205"/>
      <c r="AW108" s="205"/>
      <c r="AX108" s="205"/>
      <c r="AY108" s="205"/>
    </row>
    <row r="109" spans="1:51" s="211" customFormat="1" ht="15" customHeight="1">
      <c r="A109" s="205" t="s">
        <v>406</v>
      </c>
      <c r="B109" s="255"/>
      <c r="C109" s="205"/>
      <c r="D109" s="205"/>
      <c r="E109" s="205"/>
      <c r="F109" s="205"/>
      <c r="G109" s="205"/>
      <c r="H109" s="205"/>
      <c r="I109" s="205"/>
      <c r="J109" s="205"/>
      <c r="AT109" s="206"/>
      <c r="AU109" s="205"/>
      <c r="AV109" s="205"/>
      <c r="AW109" s="205"/>
      <c r="AX109" s="205"/>
      <c r="AY109" s="205"/>
    </row>
    <row r="110" spans="1:51" s="211" customFormat="1" ht="15" customHeight="1">
      <c r="A110" s="205" t="s">
        <v>407</v>
      </c>
      <c r="B110" s="255"/>
      <c r="C110" s="205"/>
      <c r="D110" s="205"/>
      <c r="E110" s="205"/>
      <c r="F110" s="205"/>
      <c r="G110" s="205"/>
      <c r="H110" s="205"/>
      <c r="I110" s="205"/>
      <c r="J110" s="205"/>
      <c r="AT110" s="206"/>
      <c r="AU110" s="205"/>
      <c r="AV110" s="205"/>
      <c r="AW110" s="205"/>
      <c r="AX110" s="205"/>
      <c r="AY110" s="205"/>
    </row>
  </sheetData>
  <sheetProtection password="C714" sheet="1" objects="1" scenarios="1" formatRows="0" insertRows="0" deleteRows="0" selectLockedCells="1"/>
  <mergeCells count="291">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 ref="J13:L13"/>
    <mergeCell ref="M13:O13"/>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AB15:AG15"/>
    <mergeCell ref="AH15:AM15"/>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AD19:AJ19"/>
    <mergeCell ref="AK19:AM19"/>
    <mergeCell ref="C15:D15"/>
    <mergeCell ref="E15:F15"/>
    <mergeCell ref="G15:I15"/>
    <mergeCell ref="J15:O15"/>
    <mergeCell ref="P15:U15"/>
    <mergeCell ref="V15:AA15"/>
    <mergeCell ref="AU21:AV21"/>
    <mergeCell ref="AX21:AY21"/>
    <mergeCell ref="A22:A24"/>
    <mergeCell ref="B22:B24"/>
    <mergeCell ref="C22:C24"/>
    <mergeCell ref="D22:D24"/>
    <mergeCell ref="E22:E24"/>
    <mergeCell ref="F22:G24"/>
    <mergeCell ref="AN22:AN24"/>
    <mergeCell ref="F25:G27"/>
    <mergeCell ref="AN25:AN27"/>
    <mergeCell ref="AO25:AO27"/>
    <mergeCell ref="AP25:AQ27"/>
    <mergeCell ref="AR25:AR27"/>
    <mergeCell ref="AO22:AO24"/>
    <mergeCell ref="AP22:AQ24"/>
    <mergeCell ref="AR22:AR24"/>
    <mergeCell ref="A25:A27"/>
    <mergeCell ref="B25:B27"/>
    <mergeCell ref="C25:C27"/>
    <mergeCell ref="D25:D27"/>
    <mergeCell ref="E25:E27"/>
    <mergeCell ref="AR28:AR30"/>
    <mergeCell ref="A31:A33"/>
    <mergeCell ref="B31:B33"/>
    <mergeCell ref="C31:C33"/>
    <mergeCell ref="D31:D33"/>
    <mergeCell ref="E31:E33"/>
    <mergeCell ref="F31:G33"/>
    <mergeCell ref="AN31:AN33"/>
    <mergeCell ref="A28:A30"/>
    <mergeCell ref="B28:B30"/>
    <mergeCell ref="C28:C30"/>
    <mergeCell ref="D28:D30"/>
    <mergeCell ref="E28:E30"/>
    <mergeCell ref="F28:G30"/>
    <mergeCell ref="AN28:AN30"/>
    <mergeCell ref="AO28:AO30"/>
    <mergeCell ref="AP28:AQ30"/>
    <mergeCell ref="F34:G36"/>
    <mergeCell ref="AN34:AN36"/>
    <mergeCell ref="AO34:AO36"/>
    <mergeCell ref="AP34:AQ36"/>
    <mergeCell ref="AR34:AR36"/>
    <mergeCell ref="AO31:AO33"/>
    <mergeCell ref="AP31:AQ33"/>
    <mergeCell ref="AR31:AR33"/>
    <mergeCell ref="A34:A36"/>
    <mergeCell ref="B34:B36"/>
    <mergeCell ref="C34:C36"/>
    <mergeCell ref="D34:D36"/>
    <mergeCell ref="E34:E36"/>
    <mergeCell ref="AR37:AR39"/>
    <mergeCell ref="A40:A42"/>
    <mergeCell ref="B40:B42"/>
    <mergeCell ref="C40:C42"/>
    <mergeCell ref="D40:D42"/>
    <mergeCell ref="E40:E42"/>
    <mergeCell ref="F40:G42"/>
    <mergeCell ref="AN40:AN42"/>
    <mergeCell ref="A37:A39"/>
    <mergeCell ref="B37:B39"/>
    <mergeCell ref="C37:C39"/>
    <mergeCell ref="D37:D39"/>
    <mergeCell ref="E37:E39"/>
    <mergeCell ref="F37:G39"/>
    <mergeCell ref="AN37:AN39"/>
    <mergeCell ref="AO37:AO39"/>
    <mergeCell ref="AP37:AQ39"/>
    <mergeCell ref="F43:G45"/>
    <mergeCell ref="AN43:AN45"/>
    <mergeCell ref="AO43:AO45"/>
    <mergeCell ref="AP43:AQ45"/>
    <mergeCell ref="AR43:AR45"/>
    <mergeCell ref="AO40:AO42"/>
    <mergeCell ref="AP40:AQ42"/>
    <mergeCell ref="AR40:AR42"/>
    <mergeCell ref="A43:A45"/>
    <mergeCell ref="B43:B45"/>
    <mergeCell ref="C43:C45"/>
    <mergeCell ref="D43:D45"/>
    <mergeCell ref="E43:E45"/>
    <mergeCell ref="AR46:AR48"/>
    <mergeCell ref="A49:A51"/>
    <mergeCell ref="B49:B51"/>
    <mergeCell ref="C49:C51"/>
    <mergeCell ref="D49:D51"/>
    <mergeCell ref="E49:E51"/>
    <mergeCell ref="F49:G51"/>
    <mergeCell ref="AN49:AN51"/>
    <mergeCell ref="A46:A48"/>
    <mergeCell ref="B46:B48"/>
    <mergeCell ref="C46:C48"/>
    <mergeCell ref="D46:D48"/>
    <mergeCell ref="E46:E48"/>
    <mergeCell ref="F46:G48"/>
    <mergeCell ref="AN46:AN48"/>
    <mergeCell ref="AO46:AO48"/>
    <mergeCell ref="AP46:AQ48"/>
    <mergeCell ref="F52:G54"/>
    <mergeCell ref="AN52:AN54"/>
    <mergeCell ref="AO52:AO54"/>
    <mergeCell ref="AP52:AQ54"/>
    <mergeCell ref="AR52:AR54"/>
    <mergeCell ref="AO49:AO51"/>
    <mergeCell ref="AP49:AQ51"/>
    <mergeCell ref="AR49:AR51"/>
    <mergeCell ref="A52:A54"/>
    <mergeCell ref="B52:B54"/>
    <mergeCell ref="C52:C54"/>
    <mergeCell ref="D52:D54"/>
    <mergeCell ref="E52:E54"/>
    <mergeCell ref="AR55:AR57"/>
    <mergeCell ref="A58:A60"/>
    <mergeCell ref="B58:B60"/>
    <mergeCell ref="C58:C60"/>
    <mergeCell ref="D58:D60"/>
    <mergeCell ref="E58:E60"/>
    <mergeCell ref="F58:G60"/>
    <mergeCell ref="AN58:AN60"/>
    <mergeCell ref="A55:A57"/>
    <mergeCell ref="B55:B57"/>
    <mergeCell ref="C55:C57"/>
    <mergeCell ref="D55:D57"/>
    <mergeCell ref="E55:E57"/>
    <mergeCell ref="F55:G57"/>
    <mergeCell ref="AN55:AN57"/>
    <mergeCell ref="AO55:AO57"/>
    <mergeCell ref="AP55:AQ57"/>
    <mergeCell ref="F61:G63"/>
    <mergeCell ref="AN61:AN63"/>
    <mergeCell ref="AO61:AO63"/>
    <mergeCell ref="AP61:AQ63"/>
    <mergeCell ref="AR61:AR63"/>
    <mergeCell ref="AO58:AO60"/>
    <mergeCell ref="AP58:AQ60"/>
    <mergeCell ref="AR58:AR60"/>
    <mergeCell ref="A61:A63"/>
    <mergeCell ref="B61:B63"/>
    <mergeCell ref="C61:C63"/>
    <mergeCell ref="D61:D63"/>
    <mergeCell ref="E61:E63"/>
    <mergeCell ref="AR64:AR66"/>
    <mergeCell ref="A67:A69"/>
    <mergeCell ref="B67:B69"/>
    <mergeCell ref="C67:C69"/>
    <mergeCell ref="D67:D69"/>
    <mergeCell ref="E67:E69"/>
    <mergeCell ref="F67:G69"/>
    <mergeCell ref="AN67:AN69"/>
    <mergeCell ref="A64:A66"/>
    <mergeCell ref="B64:B66"/>
    <mergeCell ref="C64:C66"/>
    <mergeCell ref="D64:D66"/>
    <mergeCell ref="E64:E66"/>
    <mergeCell ref="F64:G66"/>
    <mergeCell ref="AN64:AN66"/>
    <mergeCell ref="AO64:AO66"/>
    <mergeCell ref="AP64:AQ66"/>
    <mergeCell ref="F70:G72"/>
    <mergeCell ref="AN70:AN72"/>
    <mergeCell ref="AO70:AO72"/>
    <mergeCell ref="AP70:AQ72"/>
    <mergeCell ref="AR70:AR72"/>
    <mergeCell ref="AO67:AO69"/>
    <mergeCell ref="AP67:AQ69"/>
    <mergeCell ref="AR67:AR69"/>
    <mergeCell ref="A70:A72"/>
    <mergeCell ref="B70:B72"/>
    <mergeCell ref="C70:C72"/>
    <mergeCell ref="D70:D72"/>
    <mergeCell ref="E70:E72"/>
    <mergeCell ref="AR73:AR75"/>
    <mergeCell ref="A76:A78"/>
    <mergeCell ref="B76:B78"/>
    <mergeCell ref="C76:C78"/>
    <mergeCell ref="D76:D78"/>
    <mergeCell ref="E76:E78"/>
    <mergeCell ref="F76:G78"/>
    <mergeCell ref="AN76:AN78"/>
    <mergeCell ref="A73:A75"/>
    <mergeCell ref="B73:B75"/>
    <mergeCell ref="C73:C75"/>
    <mergeCell ref="D73:D75"/>
    <mergeCell ref="E73:E75"/>
    <mergeCell ref="F73:G75"/>
    <mergeCell ref="AN73:AN75"/>
    <mergeCell ref="AO73:AO75"/>
    <mergeCell ref="AP73:AQ75"/>
    <mergeCell ref="AR79:AR81"/>
    <mergeCell ref="AO76:AO78"/>
    <mergeCell ref="AP76:AQ78"/>
    <mergeCell ref="AR76:AR78"/>
    <mergeCell ref="A79:A81"/>
    <mergeCell ref="B79:B81"/>
    <mergeCell ref="C79:C81"/>
    <mergeCell ref="D79:D81"/>
    <mergeCell ref="E79:E81"/>
    <mergeCell ref="C90:E90"/>
    <mergeCell ref="C91:E91"/>
    <mergeCell ref="C92:E92"/>
    <mergeCell ref="C93:E93"/>
    <mergeCell ref="C94:E94"/>
    <mergeCell ref="F79:G81"/>
    <mergeCell ref="AN79:AN81"/>
    <mergeCell ref="AO79:AO81"/>
    <mergeCell ref="AP79:AQ81"/>
  </mergeCells>
  <phoneticPr fontId="3"/>
  <dataValidations count="4">
    <dataValidation type="list" allowBlank="1" showInputMessage="1" showErrorMessage="1" sqref="D22:D23 D25:D26 D28:D29 D31:D32 D34:D35 D37:D38 D40:D41 D43:D44 D46:D47 D49:D50 D52:D53 D55:D56 D58:D59 D61:D62 D64:D65 D67:D68 D70:D71 D73:D74 D76:D77 D79:D80">
      <formula1>"□,☑"</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AN5:AN6 AO6:AQ6">
      <formula1>"予定,実績"</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(2)'!$A$1:$A$31</xm:f>
          </x14:formula1>
          <xm:sqref>AN2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111"/>
  <sheetViews>
    <sheetView showGridLines="0" view="pageBreakPreview" zoomScaleNormal="100" zoomScaleSheetLayoutView="100" workbookViewId="0">
      <selection activeCell="AN2" sqref="AN2:AQ2"/>
    </sheetView>
  </sheetViews>
  <sheetFormatPr defaultColWidth="8.25" defaultRowHeight="21" customHeight="1"/>
  <cols>
    <col min="1" max="1" width="2.625" style="228" customWidth="1"/>
    <col min="2" max="2" width="17.25" style="258" customWidth="1"/>
    <col min="3" max="3" width="7.5" style="228" bestFit="1" customWidth="1"/>
    <col min="4" max="4" width="3.25" style="228" customWidth="1"/>
    <col min="5" max="7" width="7.625" style="228" customWidth="1"/>
    <col min="8" max="8" width="5.25" style="228" customWidth="1"/>
    <col min="9" max="39" width="2.625" style="228" customWidth="1"/>
    <col min="40" max="41" width="7.625" style="228" customWidth="1"/>
    <col min="42" max="43" width="7.875" style="228" customWidth="1"/>
    <col min="44" max="45" width="7.625" style="228" customWidth="1"/>
    <col min="46" max="46" width="8.25" style="259"/>
    <col min="47" max="48" width="10.5" style="207" hidden="1" customWidth="1"/>
    <col min="49" max="49" width="3.125" style="207" hidden="1" customWidth="1"/>
    <col min="50" max="51" width="15.625" style="207" hidden="1" customWidth="1"/>
    <col min="52" max="16384" width="8.25" style="207"/>
  </cols>
  <sheetData>
    <row r="1" spans="1:48" s="301" customFormat="1" ht="19.5" customHeight="1">
      <c r="A1" s="298" t="s">
        <v>598</v>
      </c>
      <c r="B1" s="299"/>
      <c r="C1" s="299"/>
      <c r="D1" s="299"/>
      <c r="E1" s="299"/>
      <c r="F1" s="299"/>
      <c r="G1" s="300"/>
      <c r="H1" s="300"/>
      <c r="I1" s="300"/>
      <c r="J1" s="300"/>
      <c r="K1" s="300"/>
      <c r="L1" s="300"/>
      <c r="M1" s="300"/>
      <c r="N1" s="300"/>
      <c r="O1" s="300"/>
      <c r="P1" s="300"/>
      <c r="Q1" s="300"/>
      <c r="R1" s="300"/>
      <c r="S1" s="300"/>
      <c r="T1" s="300"/>
      <c r="U1" s="300"/>
    </row>
    <row r="2" spans="1:48" ht="18" customHeight="1">
      <c r="A2" s="200" t="s">
        <v>584</v>
      </c>
      <c r="B2" s="199"/>
      <c r="C2" s="200"/>
      <c r="D2" s="200"/>
      <c r="E2" s="200"/>
      <c r="F2" s="200"/>
      <c r="G2" s="200"/>
      <c r="H2" s="200"/>
      <c r="I2" s="200"/>
      <c r="J2" s="200"/>
      <c r="K2" s="200"/>
      <c r="L2" s="200"/>
      <c r="M2" s="200"/>
      <c r="N2" s="200"/>
      <c r="O2" s="200"/>
      <c r="P2" s="200"/>
      <c r="Q2" s="200"/>
      <c r="R2" s="200"/>
      <c r="S2" s="200"/>
      <c r="T2" s="200"/>
      <c r="U2" s="200"/>
      <c r="V2" s="200"/>
      <c r="W2" s="200"/>
      <c r="X2" s="200"/>
      <c r="Y2" s="200"/>
      <c r="Z2" s="200"/>
      <c r="AA2" s="201"/>
      <c r="AB2" s="201"/>
      <c r="AC2" s="202"/>
      <c r="AD2" s="202"/>
      <c r="AE2" s="202"/>
      <c r="AF2" s="202"/>
      <c r="AG2" s="203"/>
      <c r="AH2" s="203"/>
      <c r="AI2" s="203"/>
      <c r="AJ2" s="203"/>
      <c r="AK2" s="203"/>
      <c r="AL2" s="204" t="s">
        <v>334</v>
      </c>
      <c r="AM2" s="204"/>
      <c r="AN2" s="651" t="s">
        <v>443</v>
      </c>
      <c r="AO2" s="652"/>
      <c r="AP2" s="652"/>
      <c r="AQ2" s="653"/>
      <c r="AR2" s="205"/>
      <c r="AS2" s="205"/>
      <c r="AT2" s="206"/>
    </row>
    <row r="3" spans="1:48" ht="18" customHeight="1">
      <c r="A3" s="208" t="s">
        <v>335</v>
      </c>
      <c r="B3" s="209"/>
      <c r="C3" s="209"/>
      <c r="D3" s="209"/>
      <c r="E3" s="209"/>
      <c r="F3" s="209"/>
      <c r="G3" s="209"/>
      <c r="H3" s="209"/>
      <c r="I3" s="209"/>
      <c r="J3" s="209"/>
      <c r="K3" s="209"/>
      <c r="L3" s="209"/>
      <c r="M3" s="209"/>
      <c r="N3" s="210"/>
      <c r="O3" s="210"/>
      <c r="P3" s="654">
        <v>2024</v>
      </c>
      <c r="Q3" s="654"/>
      <c r="R3" s="654"/>
      <c r="S3" s="654"/>
      <c r="T3" s="655" t="s">
        <v>9</v>
      </c>
      <c r="U3" s="655"/>
      <c r="V3" s="656">
        <v>9</v>
      </c>
      <c r="W3" s="656"/>
      <c r="X3" s="655" t="s">
        <v>336</v>
      </c>
      <c r="Y3" s="655"/>
      <c r="Z3" s="209"/>
      <c r="AA3" s="209"/>
      <c r="AB3" s="209"/>
      <c r="AC3" s="202"/>
      <c r="AD3" s="202"/>
      <c r="AE3" s="211"/>
      <c r="AF3" s="204"/>
      <c r="AG3" s="209"/>
      <c r="AH3" s="209"/>
      <c r="AI3" s="209"/>
      <c r="AJ3" s="209"/>
      <c r="AK3" s="209"/>
      <c r="AL3" s="204" t="s">
        <v>337</v>
      </c>
      <c r="AM3" s="204"/>
      <c r="AN3" s="657"/>
      <c r="AO3" s="658"/>
      <c r="AP3" s="658"/>
      <c r="AQ3" s="659"/>
      <c r="AR3" s="205"/>
      <c r="AS3" s="205"/>
      <c r="AT3" s="206"/>
    </row>
    <row r="4" spans="1:48" ht="18" customHeight="1">
      <c r="A4" s="212"/>
      <c r="B4" s="209"/>
      <c r="C4" s="212"/>
      <c r="D4" s="212"/>
      <c r="E4" s="212"/>
      <c r="F4" s="212"/>
      <c r="G4" s="212"/>
      <c r="H4" s="212"/>
      <c r="I4" s="212"/>
      <c r="J4" s="212"/>
      <c r="K4" s="212"/>
      <c r="L4" s="212"/>
      <c r="M4" s="212"/>
      <c r="N4" s="212"/>
      <c r="O4" s="212"/>
      <c r="P4" s="212"/>
      <c r="Q4" s="212"/>
      <c r="R4" s="212"/>
      <c r="S4" s="212"/>
      <c r="T4" s="212"/>
      <c r="U4" s="212"/>
      <c r="V4" s="212"/>
      <c r="W4" s="212"/>
      <c r="X4" s="212"/>
      <c r="Y4" s="212"/>
      <c r="Z4" s="212"/>
      <c r="AA4" s="211"/>
      <c r="AB4" s="213"/>
      <c r="AC4" s="213"/>
      <c r="AD4" s="213"/>
      <c r="AE4" s="202"/>
      <c r="AF4" s="213"/>
      <c r="AG4" s="213"/>
      <c r="AH4" s="213"/>
      <c r="AI4" s="213"/>
      <c r="AJ4" s="213"/>
      <c r="AK4" s="213"/>
      <c r="AL4" s="214" t="s">
        <v>338</v>
      </c>
      <c r="AM4" s="204"/>
      <c r="AN4" s="642" t="str">
        <f>IF(AN5="","予定/実績の別を選択",IF(AN5="予定","４週","暦月"))</f>
        <v>暦月</v>
      </c>
      <c r="AO4" s="643"/>
      <c r="AP4" s="643"/>
      <c r="AQ4" s="644"/>
      <c r="AR4" s="205"/>
      <c r="AS4" s="205"/>
      <c r="AT4" s="206"/>
    </row>
    <row r="5" spans="1:48" ht="18" customHeight="1">
      <c r="A5" s="212"/>
      <c r="B5" s="209"/>
      <c r="C5" s="212"/>
      <c r="D5" s="212"/>
      <c r="E5" s="212"/>
      <c r="F5" s="212"/>
      <c r="G5" s="212"/>
      <c r="H5" s="212"/>
      <c r="I5" s="212"/>
      <c r="J5" s="212"/>
      <c r="K5" s="212"/>
      <c r="L5" s="212"/>
      <c r="M5" s="212"/>
      <c r="N5" s="212"/>
      <c r="O5" s="212"/>
      <c r="P5" s="212"/>
      <c r="Q5" s="212"/>
      <c r="R5" s="212"/>
      <c r="S5" s="212"/>
      <c r="T5" s="212"/>
      <c r="U5" s="212"/>
      <c r="V5" s="212"/>
      <c r="W5" s="212"/>
      <c r="X5" s="212"/>
      <c r="Y5" s="212"/>
      <c r="Z5" s="212"/>
      <c r="AA5" s="211"/>
      <c r="AB5" s="213"/>
      <c r="AC5" s="213"/>
      <c r="AD5" s="213"/>
      <c r="AE5" s="202"/>
      <c r="AF5" s="213"/>
      <c r="AG5" s="213"/>
      <c r="AH5" s="213"/>
      <c r="AI5" s="213"/>
      <c r="AJ5" s="213"/>
      <c r="AK5" s="213"/>
      <c r="AL5" s="214" t="s">
        <v>339</v>
      </c>
      <c r="AM5" s="204"/>
      <c r="AN5" s="645" t="s">
        <v>492</v>
      </c>
      <c r="AO5" s="646"/>
      <c r="AP5" s="646"/>
      <c r="AQ5" s="647"/>
      <c r="AR5" s="205"/>
      <c r="AS5" s="205"/>
      <c r="AT5" s="206"/>
      <c r="AU5" s="215"/>
      <c r="AV5" s="215"/>
    </row>
    <row r="6" spans="1:48" s="225" customFormat="1" ht="6.75" customHeight="1">
      <c r="A6" s="216"/>
      <c r="B6" s="209"/>
      <c r="C6" s="216"/>
      <c r="D6" s="216"/>
      <c r="E6" s="216"/>
      <c r="F6" s="216"/>
      <c r="G6" s="216"/>
      <c r="H6" s="216"/>
      <c r="I6" s="216"/>
      <c r="J6" s="216"/>
      <c r="K6" s="216"/>
      <c r="L6" s="216"/>
      <c r="M6" s="216"/>
      <c r="N6" s="216"/>
      <c r="O6" s="216"/>
      <c r="P6" s="216"/>
      <c r="Q6" s="216"/>
      <c r="R6" s="216"/>
      <c r="S6" s="216"/>
      <c r="T6" s="216"/>
      <c r="U6" s="216"/>
      <c r="V6" s="216"/>
      <c r="W6" s="216"/>
      <c r="X6" s="216"/>
      <c r="Y6" s="216"/>
      <c r="Z6" s="216"/>
      <c r="AA6" s="217"/>
      <c r="AB6" s="218"/>
      <c r="AC6" s="218"/>
      <c r="AD6" s="218"/>
      <c r="AE6" s="219"/>
      <c r="AF6" s="218"/>
      <c r="AG6" s="218"/>
      <c r="AH6" s="218"/>
      <c r="AI6" s="218"/>
      <c r="AJ6" s="218"/>
      <c r="AK6" s="218"/>
      <c r="AL6" s="220"/>
      <c r="AM6" s="221"/>
      <c r="AN6" s="210"/>
      <c r="AO6" s="210"/>
      <c r="AP6" s="210"/>
      <c r="AQ6" s="210"/>
      <c r="AR6" s="222"/>
      <c r="AS6" s="222"/>
      <c r="AT6" s="223"/>
      <c r="AU6" s="224"/>
      <c r="AV6" s="224"/>
    </row>
    <row r="7" spans="1:48" ht="18" customHeight="1">
      <c r="A7" s="212"/>
      <c r="B7" s="209"/>
      <c r="C7" s="212"/>
      <c r="D7" s="212"/>
      <c r="E7" s="212"/>
      <c r="F7" s="212"/>
      <c r="G7" s="212"/>
      <c r="H7" s="212"/>
      <c r="I7" s="212"/>
      <c r="J7" s="212"/>
      <c r="K7" s="212"/>
      <c r="L7" s="212"/>
      <c r="M7" s="212"/>
      <c r="N7" s="212"/>
      <c r="O7" s="212"/>
      <c r="P7" s="212"/>
      <c r="Q7" s="212"/>
      <c r="R7" s="212"/>
      <c r="S7" s="212"/>
      <c r="T7" s="212"/>
      <c r="U7" s="212"/>
      <c r="V7" s="212"/>
      <c r="W7" s="211"/>
      <c r="X7" s="212"/>
      <c r="Y7" s="212"/>
      <c r="Z7" s="212"/>
      <c r="AA7" s="211"/>
      <c r="AB7" s="213"/>
      <c r="AC7" s="213"/>
      <c r="AD7" s="213"/>
      <c r="AE7" s="202"/>
      <c r="AF7" s="213"/>
      <c r="AG7" s="213"/>
      <c r="AH7" s="213"/>
      <c r="AI7" s="213"/>
      <c r="AJ7" s="214" t="s">
        <v>340</v>
      </c>
      <c r="AK7" s="648"/>
      <c r="AL7" s="648"/>
      <c r="AM7" s="648"/>
      <c r="AN7" s="213" t="s">
        <v>341</v>
      </c>
      <c r="AO7" s="479"/>
      <c r="AP7" s="213" t="s">
        <v>342</v>
      </c>
      <c r="AQ7" s="202"/>
      <c r="AR7" s="205"/>
      <c r="AS7" s="205"/>
      <c r="AT7" s="206"/>
      <c r="AU7" s="215"/>
      <c r="AV7" s="215"/>
    </row>
    <row r="8" spans="1:48" s="225" customFormat="1" ht="7.5" customHeight="1">
      <c r="A8" s="216"/>
      <c r="B8" s="209"/>
      <c r="C8" s="216"/>
      <c r="D8" s="216"/>
      <c r="E8" s="216"/>
      <c r="F8" s="216"/>
      <c r="G8" s="216"/>
      <c r="H8" s="216"/>
      <c r="I8" s="216"/>
      <c r="J8" s="216"/>
      <c r="K8" s="216"/>
      <c r="L8" s="216"/>
      <c r="M8" s="216"/>
      <c r="N8" s="216"/>
      <c r="O8" s="216"/>
      <c r="P8" s="216"/>
      <c r="Q8" s="216"/>
      <c r="R8" s="216"/>
      <c r="S8" s="216"/>
      <c r="T8" s="216"/>
      <c r="U8" s="216"/>
      <c r="V8" s="216"/>
      <c r="W8" s="217"/>
      <c r="X8" s="216"/>
      <c r="Y8" s="216"/>
      <c r="Z8" s="216"/>
      <c r="AA8" s="217"/>
      <c r="AB8" s="218"/>
      <c r="AC8" s="218"/>
      <c r="AD8" s="218"/>
      <c r="AE8" s="219"/>
      <c r="AF8" s="218"/>
      <c r="AG8" s="218"/>
      <c r="AH8" s="218"/>
      <c r="AI8" s="218"/>
      <c r="AJ8" s="220"/>
      <c r="AK8" s="218"/>
      <c r="AL8" s="218"/>
      <c r="AM8" s="218"/>
      <c r="AN8" s="218"/>
      <c r="AO8" s="218"/>
      <c r="AP8" s="218"/>
      <c r="AQ8" s="219"/>
      <c r="AR8" s="222"/>
      <c r="AS8" s="222"/>
      <c r="AT8" s="223"/>
      <c r="AU8" s="224"/>
      <c r="AV8" s="224"/>
    </row>
    <row r="9" spans="1:48" ht="18" customHeight="1">
      <c r="A9" s="212"/>
      <c r="B9" s="212"/>
      <c r="C9" s="212"/>
      <c r="D9" s="212"/>
      <c r="E9" s="212"/>
      <c r="F9" s="212"/>
      <c r="G9" s="212"/>
      <c r="H9" s="212"/>
      <c r="I9" s="212"/>
      <c r="J9" s="212"/>
      <c r="K9" s="212"/>
      <c r="L9" s="212"/>
      <c r="M9" s="212"/>
      <c r="N9" s="212"/>
      <c r="O9" s="212"/>
      <c r="P9" s="212"/>
      <c r="Q9" s="212"/>
      <c r="R9" s="212"/>
      <c r="S9" s="212"/>
      <c r="T9" s="212"/>
      <c r="U9" s="212"/>
      <c r="V9" s="212"/>
      <c r="W9" s="211"/>
      <c r="X9" s="212"/>
      <c r="Y9" s="212"/>
      <c r="Z9" s="212"/>
      <c r="AA9" s="211"/>
      <c r="AB9" s="213"/>
      <c r="AC9" s="213"/>
      <c r="AD9" s="213"/>
      <c r="AE9" s="202"/>
      <c r="AF9" s="213"/>
      <c r="AG9" s="213"/>
      <c r="AH9" s="213"/>
      <c r="AI9" s="213"/>
      <c r="AJ9" s="214" t="s">
        <v>343</v>
      </c>
      <c r="AK9" s="648"/>
      <c r="AL9" s="648"/>
      <c r="AM9" s="648"/>
      <c r="AN9" s="213" t="s">
        <v>341</v>
      </c>
      <c r="AO9" s="479"/>
      <c r="AP9" s="213" t="s">
        <v>342</v>
      </c>
      <c r="AQ9" s="202"/>
      <c r="AR9" s="205"/>
      <c r="AS9" s="205"/>
      <c r="AT9" s="206"/>
      <c r="AU9" s="215"/>
      <c r="AV9" s="215"/>
    </row>
    <row r="10" spans="1:48" s="225" customFormat="1" ht="5.25" customHeight="1">
      <c r="A10" s="216"/>
      <c r="B10" s="216"/>
      <c r="C10" s="216"/>
      <c r="D10" s="216"/>
      <c r="E10" s="216"/>
      <c r="F10" s="216"/>
      <c r="G10" s="216"/>
      <c r="H10" s="216"/>
      <c r="I10" s="216"/>
      <c r="J10" s="216"/>
      <c r="K10" s="216"/>
      <c r="L10" s="216"/>
      <c r="M10" s="216"/>
      <c r="N10" s="216"/>
      <c r="O10" s="216"/>
      <c r="P10" s="216"/>
      <c r="Q10" s="216"/>
      <c r="R10" s="216"/>
      <c r="S10" s="216"/>
      <c r="T10" s="216"/>
      <c r="U10" s="216"/>
      <c r="V10" s="216"/>
      <c r="W10" s="217"/>
      <c r="X10" s="216"/>
      <c r="Y10" s="216"/>
      <c r="Z10" s="216"/>
      <c r="AA10" s="217"/>
      <c r="AB10" s="218"/>
      <c r="AC10" s="218"/>
      <c r="AD10" s="218"/>
      <c r="AE10" s="219"/>
      <c r="AF10" s="218"/>
      <c r="AG10" s="218"/>
      <c r="AH10" s="218"/>
      <c r="AI10" s="218"/>
      <c r="AJ10" s="220"/>
      <c r="AK10" s="218"/>
      <c r="AL10" s="218"/>
      <c r="AM10" s="218"/>
      <c r="AN10" s="218"/>
      <c r="AO10" s="218"/>
      <c r="AP10" s="218"/>
      <c r="AQ10" s="219"/>
      <c r="AR10" s="222"/>
      <c r="AS10" s="222"/>
      <c r="AT10" s="223"/>
      <c r="AU10" s="224"/>
      <c r="AV10" s="224"/>
    </row>
    <row r="11" spans="1:48" s="228" customFormat="1" ht="21" customHeight="1">
      <c r="A11" s="226"/>
      <c r="B11" s="649"/>
      <c r="C11" s="616" t="s">
        <v>344</v>
      </c>
      <c r="D11" s="618"/>
      <c r="E11" s="609" t="str">
        <f>IFERROR(IF(VLOOKUP($AN$2,'選択肢 (2)'!$A:$L,3,FALSE)="","---",(VLOOKUP($AN$2,'選択肢 (2)'!$A:$L,3,FALSE))),"サービス種別未選択")</f>
        <v>サービス管理責任者</v>
      </c>
      <c r="F11" s="609"/>
      <c r="G11" s="609" t="str">
        <f>IFERROR(IF(VLOOKUP($AN$2,'選択肢 (2)'!$A:$L,4,FALSE)="","---",(VLOOKUP($AN$2,'選択肢 (2)'!$A:$L,4,FALSE))),"サービス種別"&amp;CHAR(10)&amp;"未選択")</f>
        <v>医師</v>
      </c>
      <c r="H11" s="609"/>
      <c r="I11" s="609"/>
      <c r="J11" s="604" t="str">
        <f>IFERROR(IF(VLOOKUP($AN$2,'選択肢 (2)'!$A:$L,5,FALSE)="","---",(VLOOKUP($AN$2,'選択肢 (2)'!$A:$L,5,FALSE))),"サービス種別未選択")</f>
        <v>看護職員</v>
      </c>
      <c r="K11" s="637"/>
      <c r="L11" s="637"/>
      <c r="M11" s="637"/>
      <c r="N11" s="637"/>
      <c r="O11" s="605"/>
      <c r="P11" s="604" t="str">
        <f>IFERROR(IF(VLOOKUP($AN$2,'選択肢 (2)'!$A:$L,6,FALSE)="","---",(VLOOKUP($AN$2,'選択肢 (2)'!$A:$L,6,FALSE))),"サービス種別未選択")</f>
        <v>理学療法士</v>
      </c>
      <c r="Q11" s="637"/>
      <c r="R11" s="637"/>
      <c r="S11" s="637"/>
      <c r="T11" s="637"/>
      <c r="U11" s="605"/>
      <c r="V11" s="604" t="str">
        <f>IFERROR(IF(VLOOKUP($AN$2,'選択肢 (2)'!$A:$L,7,FALSE)="","---",(VLOOKUP($AN$2,'選択肢 (2)'!$A:$L,7,FALSE))),"サービス種別未選択")</f>
        <v>作業療法士</v>
      </c>
      <c r="W11" s="637"/>
      <c r="X11" s="637"/>
      <c r="Y11" s="637"/>
      <c r="Z11" s="637"/>
      <c r="AA11" s="605"/>
      <c r="AB11" s="604" t="str">
        <f>IFERROR(IF(VLOOKUP($AN$2,'選択肢 (2)'!$A:$L,8,FALSE)="","---",(VLOOKUP($AN$2,'選択肢 (2)'!$A:$L,8,FALSE))),"サービス種別未選択")</f>
        <v>言語聴覚士</v>
      </c>
      <c r="AC11" s="637"/>
      <c r="AD11" s="637"/>
      <c r="AE11" s="637"/>
      <c r="AF11" s="637"/>
      <c r="AG11" s="605"/>
      <c r="AH11" s="604" t="str">
        <f>IFERROR(IF(VLOOKUP($AN$2,'選択肢 (2)'!$A:$L,9,FALSE)="","---",(VLOOKUP($AN$2,'選択肢 (2)'!$A:$L,9,FALSE))),"サービス種別未選択")</f>
        <v>就労支援員</v>
      </c>
      <c r="AI11" s="637"/>
      <c r="AJ11" s="637"/>
      <c r="AK11" s="637"/>
      <c r="AL11" s="637"/>
      <c r="AM11" s="605"/>
      <c r="AN11" s="563" t="str">
        <f>IFERROR(IF(VLOOKUP($AN$2,'選択肢 (2)'!$A:$L,10,FALSE)="","---",(VLOOKUP($AN$2,'選択肢 (2)'!$A:$L,10,FALSE))),"サービス種別未選択")</f>
        <v>職業指導員</v>
      </c>
      <c r="AO11" s="565"/>
      <c r="AP11" s="609" t="str">
        <f>IFERROR(IF(VLOOKUP($AN$2,'選択肢 (2)'!$A:$L,11,FALSE)="","---",(VLOOKUP($AN$2,'選択肢 (2)'!$A:$L,11,FALSE))),"サービス種別未選択")</f>
        <v>生活支援員</v>
      </c>
      <c r="AQ11" s="609"/>
      <c r="AR11" s="609" t="str">
        <f>IFERROR(IF(VLOOKUP($AN$2,'選択肢 (2)'!$A:$L,12,FALSE)="","---",(VLOOKUP($AN$2,'選択肢 (2)'!$A:$L,12,FALSE))),"サービス種別未選択")</f>
        <v>その他職員</v>
      </c>
      <c r="AS11" s="609"/>
      <c r="AT11" s="227"/>
    </row>
    <row r="12" spans="1:48" s="228" customFormat="1" ht="24.95" customHeight="1">
      <c r="A12" s="229"/>
      <c r="B12" s="650"/>
      <c r="C12" s="622"/>
      <c r="D12" s="624"/>
      <c r="E12" s="230" t="s">
        <v>345</v>
      </c>
      <c r="F12" s="230" t="s">
        <v>346</v>
      </c>
      <c r="G12" s="480" t="s">
        <v>347</v>
      </c>
      <c r="H12" s="641" t="s">
        <v>348</v>
      </c>
      <c r="I12" s="641"/>
      <c r="J12" s="638" t="s">
        <v>349</v>
      </c>
      <c r="K12" s="639"/>
      <c r="L12" s="640"/>
      <c r="M12" s="638" t="s">
        <v>350</v>
      </c>
      <c r="N12" s="639"/>
      <c r="O12" s="640"/>
      <c r="P12" s="638" t="s">
        <v>349</v>
      </c>
      <c r="Q12" s="639"/>
      <c r="R12" s="640"/>
      <c r="S12" s="638" t="s">
        <v>350</v>
      </c>
      <c r="T12" s="639"/>
      <c r="U12" s="640"/>
      <c r="V12" s="638" t="s">
        <v>349</v>
      </c>
      <c r="W12" s="639"/>
      <c r="X12" s="640"/>
      <c r="Y12" s="638" t="s">
        <v>350</v>
      </c>
      <c r="Z12" s="639"/>
      <c r="AA12" s="640"/>
      <c r="AB12" s="638" t="s">
        <v>349</v>
      </c>
      <c r="AC12" s="639"/>
      <c r="AD12" s="640"/>
      <c r="AE12" s="638" t="s">
        <v>350</v>
      </c>
      <c r="AF12" s="639"/>
      <c r="AG12" s="640"/>
      <c r="AH12" s="638" t="s">
        <v>349</v>
      </c>
      <c r="AI12" s="639"/>
      <c r="AJ12" s="640"/>
      <c r="AK12" s="638" t="s">
        <v>350</v>
      </c>
      <c r="AL12" s="639"/>
      <c r="AM12" s="640"/>
      <c r="AN12" s="230" t="s">
        <v>345</v>
      </c>
      <c r="AO12" s="230" t="s">
        <v>346</v>
      </c>
      <c r="AP12" s="230" t="s">
        <v>345</v>
      </c>
      <c r="AQ12" s="230" t="s">
        <v>346</v>
      </c>
      <c r="AR12" s="230" t="s">
        <v>345</v>
      </c>
      <c r="AS12" s="230" t="s">
        <v>346</v>
      </c>
      <c r="AT12" s="227"/>
    </row>
    <row r="13" spans="1:48" s="228" customFormat="1" ht="18" customHeight="1">
      <c r="A13" s="229"/>
      <c r="B13" s="481" t="s">
        <v>351</v>
      </c>
      <c r="C13" s="563">
        <f>SUM(E13:AS13)</f>
        <v>0</v>
      </c>
      <c r="D13" s="565"/>
      <c r="E13" s="230">
        <f>COUNTIFS($B:$B,$E$11,$C:$C,"(A)常/専")</f>
        <v>0</v>
      </c>
      <c r="F13" s="230">
        <f>COUNTIFS($B:$B,$E$11,$C:$C,"(B)常/兼")</f>
        <v>0</v>
      </c>
      <c r="G13" s="230">
        <f>COUNTIFS($B:$B,$G$11,$C:$C,"(A)常/専")</f>
        <v>0</v>
      </c>
      <c r="H13" s="641">
        <f>COUNTIFS($B:$B,$G$11,$C:$C,"(B)常/兼")</f>
        <v>0</v>
      </c>
      <c r="I13" s="641"/>
      <c r="J13" s="638">
        <f>COUNTIFS($B:$B,$J$11,$C:$C,"(A)常/専")</f>
        <v>0</v>
      </c>
      <c r="K13" s="639"/>
      <c r="L13" s="640"/>
      <c r="M13" s="638">
        <f>COUNTIFS($B:$B,$J$11,$C:$C,"(B)常/兼")</f>
        <v>0</v>
      </c>
      <c r="N13" s="639"/>
      <c r="O13" s="640"/>
      <c r="P13" s="638">
        <f>COUNTIFS($B:$B,$P$11,$C:$C,"(A)常/専")</f>
        <v>0</v>
      </c>
      <c r="Q13" s="639"/>
      <c r="R13" s="640"/>
      <c r="S13" s="638">
        <f>COUNTIFS($B:$B,$P$11,$C:$C,"(B)常/兼")</f>
        <v>0</v>
      </c>
      <c r="T13" s="639"/>
      <c r="U13" s="640"/>
      <c r="V13" s="638">
        <f>COUNTIFS($B:$B,$V$11,$C:$C,"(A)常/専")</f>
        <v>0</v>
      </c>
      <c r="W13" s="639"/>
      <c r="X13" s="640"/>
      <c r="Y13" s="638">
        <f>COUNTIFS($B:$B,$V$11,$C:$C,"(B)常/兼")</f>
        <v>0</v>
      </c>
      <c r="Z13" s="639"/>
      <c r="AA13" s="640"/>
      <c r="AB13" s="638">
        <f>COUNTIFS($B:$B,$AB$11,$C:$C,"(A)常/専")</f>
        <v>0</v>
      </c>
      <c r="AC13" s="639"/>
      <c r="AD13" s="640"/>
      <c r="AE13" s="638">
        <f>COUNTIFS($B:$B,$AB$11,$C:$C,"(B)常/兼")</f>
        <v>0</v>
      </c>
      <c r="AF13" s="639"/>
      <c r="AG13" s="640"/>
      <c r="AH13" s="638">
        <f>COUNTIFS($B:$B,$AH$11,$C:$C,"(A)常/専")</f>
        <v>0</v>
      </c>
      <c r="AI13" s="639"/>
      <c r="AJ13" s="640"/>
      <c r="AK13" s="638">
        <f>COUNTIFS($B:$B,$AH$11,$C:$C,"(B)常/兼")</f>
        <v>0</v>
      </c>
      <c r="AL13" s="639"/>
      <c r="AM13" s="640"/>
      <c r="AN13" s="230">
        <f>COUNTIFS($B:$B,$AN$11,$C:$C,"(A)常/専")</f>
        <v>0</v>
      </c>
      <c r="AO13" s="230">
        <f>COUNTIFS($B:$B,$AN$11,$C:$C,"(B)常/兼")</f>
        <v>0</v>
      </c>
      <c r="AP13" s="230">
        <f>COUNTIFS($B:$B,$AP$11,$C:$C,"(A)常/専")</f>
        <v>0</v>
      </c>
      <c r="AQ13" s="230">
        <f>COUNTIFS($B:$B,$AP$11,$C:$C,"(B)常/兼")</f>
        <v>0</v>
      </c>
      <c r="AR13" s="230">
        <f>COUNTIFS($B:$B,$AR$11,$C:$C,"(A)常/専")</f>
        <v>0</v>
      </c>
      <c r="AS13" s="230">
        <f>COUNTIFS($B:$B,$AR$11,$C:$C,"(B)常/兼")</f>
        <v>0</v>
      </c>
      <c r="AT13" s="227"/>
    </row>
    <row r="14" spans="1:48" s="228" customFormat="1" ht="18" customHeight="1">
      <c r="A14" s="229"/>
      <c r="B14" s="481" t="s">
        <v>352</v>
      </c>
      <c r="C14" s="563">
        <f>SUM(E14:AS14)</f>
        <v>0</v>
      </c>
      <c r="D14" s="565"/>
      <c r="E14" s="230">
        <f>COUNTIFS($B:$B,$E$11,$C:$C,"(C)非/専")</f>
        <v>0</v>
      </c>
      <c r="F14" s="230">
        <f>COUNTIFS($B:$B,$E$11,$C:$C,"(D)非/兼")</f>
        <v>0</v>
      </c>
      <c r="G14" s="230">
        <f>COUNTIFS($B:$B,$G$11,$C:$C,"(C)非/専")</f>
        <v>0</v>
      </c>
      <c r="H14" s="641">
        <f>COUNTIFS($B:$B,$G$11,$C:$C,"(D)非/兼")</f>
        <v>0</v>
      </c>
      <c r="I14" s="641"/>
      <c r="J14" s="638">
        <f>COUNTIFS($B:$B,$J$11,$C:$C,"(C)非/専")</f>
        <v>0</v>
      </c>
      <c r="K14" s="639"/>
      <c r="L14" s="640"/>
      <c r="M14" s="638">
        <f>COUNTIFS($B:$B,$J$11,$C:$C,"(D)非/兼")</f>
        <v>0</v>
      </c>
      <c r="N14" s="639"/>
      <c r="O14" s="640"/>
      <c r="P14" s="638">
        <f>COUNTIFS($B:$B,$P$11,$C:$C,"(C)非/専")</f>
        <v>0</v>
      </c>
      <c r="Q14" s="639"/>
      <c r="R14" s="640"/>
      <c r="S14" s="638">
        <f>COUNTIFS($B:$B,$P$11,$C:$C,"(D)非/兼")</f>
        <v>0</v>
      </c>
      <c r="T14" s="639"/>
      <c r="U14" s="640"/>
      <c r="V14" s="638">
        <f>COUNTIFS($B:$B,$V$11,$C:$C,"(C)非/専")</f>
        <v>0</v>
      </c>
      <c r="W14" s="639"/>
      <c r="X14" s="640"/>
      <c r="Y14" s="638">
        <f>COUNTIFS($B:$B,$V$11,$C:$C,"(D)非/兼")</f>
        <v>0</v>
      </c>
      <c r="Z14" s="639"/>
      <c r="AA14" s="640"/>
      <c r="AB14" s="638">
        <f>COUNTIFS($B:$B,$AB$11,$C:$C,"(C)非/専")</f>
        <v>0</v>
      </c>
      <c r="AC14" s="639"/>
      <c r="AD14" s="640"/>
      <c r="AE14" s="638">
        <f>COUNTIFS($B:$B,$AB$11,$C:$C,"(D)非/兼")</f>
        <v>0</v>
      </c>
      <c r="AF14" s="639"/>
      <c r="AG14" s="640"/>
      <c r="AH14" s="638">
        <f>COUNTIFS($B:$B,$AH$11,$C:$C,"(C)非/専")</f>
        <v>0</v>
      </c>
      <c r="AI14" s="639"/>
      <c r="AJ14" s="640"/>
      <c r="AK14" s="638">
        <f>COUNTIFS($B:$B,$AH$11,$C:$C,"(D)非/兼")</f>
        <v>0</v>
      </c>
      <c r="AL14" s="639"/>
      <c r="AM14" s="640"/>
      <c r="AN14" s="230">
        <f>COUNTIFS($B:$B,$AN$11,$C:$C,"(C)非/専")</f>
        <v>0</v>
      </c>
      <c r="AO14" s="230">
        <f>COUNTIFS($B:$B,$AN$11,$C:$C,"(D)非/兼")</f>
        <v>0</v>
      </c>
      <c r="AP14" s="230">
        <f>COUNTIFS($B:$B,$AP$11,$C:$C,"(C)非/専")</f>
        <v>0</v>
      </c>
      <c r="AQ14" s="230">
        <f>COUNTIFS($B:$B,$AP$11,$C:$C,"(D)非/兼")</f>
        <v>0</v>
      </c>
      <c r="AR14" s="230">
        <f>COUNTIFS($B:$B,$AR$11,$C:$C,"(C)非/専")</f>
        <v>0</v>
      </c>
      <c r="AS14" s="230">
        <f>COUNTIFS($B:$B,$AR$11,$C:$C,"(D)非/兼")</f>
        <v>0</v>
      </c>
      <c r="AT14" s="227"/>
    </row>
    <row r="15" spans="1:48" s="228" customFormat="1" ht="18" customHeight="1">
      <c r="A15" s="229"/>
      <c r="B15" s="481" t="s">
        <v>353</v>
      </c>
      <c r="C15" s="563">
        <f>SUM(E15:AS15)-(SUMIFS($AR:$AR,$B:$B,"サービス管理責任者")+SUMIFS($AR:$AR,$B:$B,"医師")+SUMIFS($AR:$AR,$B:$B,"その他職員"))</f>
        <v>0</v>
      </c>
      <c r="D15" s="565"/>
      <c r="E15" s="604">
        <f>SUMIF($B:$B,E11,$AR:$AR)</f>
        <v>0</v>
      </c>
      <c r="F15" s="605"/>
      <c r="G15" s="636">
        <f>SUMIF($B:$B,G11,$AR:$AR)</f>
        <v>0</v>
      </c>
      <c r="H15" s="636"/>
      <c r="I15" s="636"/>
      <c r="J15" s="604">
        <f>SUMIF($B:$B,J11,$AR:$AR)</f>
        <v>0</v>
      </c>
      <c r="K15" s="637"/>
      <c r="L15" s="637"/>
      <c r="M15" s="637"/>
      <c r="N15" s="637"/>
      <c r="O15" s="605"/>
      <c r="P15" s="604">
        <f>SUMIF($B:$B,P11,$AR:$AR)</f>
        <v>0</v>
      </c>
      <c r="Q15" s="637"/>
      <c r="R15" s="637"/>
      <c r="S15" s="637"/>
      <c r="T15" s="637"/>
      <c r="U15" s="605"/>
      <c r="V15" s="604">
        <f>SUMIF($B:$B,V11,$AR:$AR)</f>
        <v>0</v>
      </c>
      <c r="W15" s="637"/>
      <c r="X15" s="637"/>
      <c r="Y15" s="637"/>
      <c r="Z15" s="637"/>
      <c r="AA15" s="605"/>
      <c r="AB15" s="604">
        <f>SUMIF($B:$B,AB11,$AR:$AR)</f>
        <v>0</v>
      </c>
      <c r="AC15" s="637"/>
      <c r="AD15" s="637"/>
      <c r="AE15" s="637"/>
      <c r="AF15" s="637"/>
      <c r="AG15" s="605"/>
      <c r="AH15" s="604">
        <f>SUMIF($B:$B,AH11,$AR:$AR)</f>
        <v>0</v>
      </c>
      <c r="AI15" s="637"/>
      <c r="AJ15" s="637"/>
      <c r="AK15" s="637"/>
      <c r="AL15" s="637"/>
      <c r="AM15" s="605"/>
      <c r="AN15" s="604">
        <f>SUMIF($B:$B,AN11,$AR:$AR)</f>
        <v>0</v>
      </c>
      <c r="AO15" s="605"/>
      <c r="AP15" s="604">
        <f>SUMIF($B:$B,AP11,$AR:$AR)</f>
        <v>0</v>
      </c>
      <c r="AQ15" s="605"/>
      <c r="AR15" s="604">
        <f>SUMIF($B:$B,AR11,$AR:$AR)</f>
        <v>0</v>
      </c>
      <c r="AS15" s="605"/>
      <c r="AT15" s="227"/>
    </row>
    <row r="16" spans="1:48" s="228" customFormat="1" ht="7.5" customHeight="1">
      <c r="A16" s="229"/>
      <c r="B16" s="606" t="s">
        <v>354</v>
      </c>
      <c r="C16" s="606"/>
      <c r="D16" s="606"/>
      <c r="E16" s="606"/>
      <c r="F16" s="606"/>
      <c r="G16" s="606"/>
      <c r="H16" s="606"/>
      <c r="I16" s="482"/>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27"/>
    </row>
    <row r="17" spans="1:51" ht="17.25" customHeight="1">
      <c r="A17" s="208"/>
      <c r="B17" s="607"/>
      <c r="C17" s="607"/>
      <c r="D17" s="607"/>
      <c r="E17" s="607"/>
      <c r="F17" s="607"/>
      <c r="G17" s="607"/>
      <c r="H17" s="607"/>
      <c r="I17" s="232" t="str">
        <f t="shared" ref="I17:AM17" si="0">IFERROR(IF(SUMIF($H:$H,"夜間　　",I:I)&gt;0,"🌙"&amp;COUNTIFS($H:$H,"夜間　　",I:I,"&gt;0"),""),"")</f>
        <v/>
      </c>
      <c r="J17" s="232" t="str">
        <f t="shared" si="0"/>
        <v/>
      </c>
      <c r="K17" s="232" t="str">
        <f t="shared" si="0"/>
        <v/>
      </c>
      <c r="L17" s="232" t="str">
        <f t="shared" si="0"/>
        <v/>
      </c>
      <c r="M17" s="232" t="str">
        <f t="shared" si="0"/>
        <v/>
      </c>
      <c r="N17" s="232" t="str">
        <f t="shared" si="0"/>
        <v/>
      </c>
      <c r="O17" s="232" t="str">
        <f t="shared" si="0"/>
        <v/>
      </c>
      <c r="P17" s="232" t="str">
        <f t="shared" si="0"/>
        <v/>
      </c>
      <c r="Q17" s="232" t="str">
        <f t="shared" si="0"/>
        <v/>
      </c>
      <c r="R17" s="232" t="str">
        <f t="shared" si="0"/>
        <v/>
      </c>
      <c r="S17" s="232" t="str">
        <f t="shared" si="0"/>
        <v/>
      </c>
      <c r="T17" s="232" t="str">
        <f t="shared" si="0"/>
        <v/>
      </c>
      <c r="U17" s="232" t="str">
        <f t="shared" si="0"/>
        <v/>
      </c>
      <c r="V17" s="232" t="str">
        <f t="shared" si="0"/>
        <v/>
      </c>
      <c r="W17" s="232" t="str">
        <f t="shared" si="0"/>
        <v/>
      </c>
      <c r="X17" s="232" t="str">
        <f t="shared" si="0"/>
        <v/>
      </c>
      <c r="Y17" s="232" t="str">
        <f t="shared" si="0"/>
        <v/>
      </c>
      <c r="Z17" s="232" t="str">
        <f t="shared" si="0"/>
        <v/>
      </c>
      <c r="AA17" s="232" t="str">
        <f t="shared" si="0"/>
        <v/>
      </c>
      <c r="AB17" s="232" t="str">
        <f t="shared" si="0"/>
        <v/>
      </c>
      <c r="AC17" s="232" t="str">
        <f t="shared" si="0"/>
        <v/>
      </c>
      <c r="AD17" s="232" t="str">
        <f t="shared" si="0"/>
        <v/>
      </c>
      <c r="AE17" s="232" t="str">
        <f t="shared" si="0"/>
        <v/>
      </c>
      <c r="AF17" s="232" t="str">
        <f t="shared" si="0"/>
        <v/>
      </c>
      <c r="AG17" s="232" t="str">
        <f t="shared" si="0"/>
        <v/>
      </c>
      <c r="AH17" s="232" t="str">
        <f t="shared" si="0"/>
        <v/>
      </c>
      <c r="AI17" s="232" t="str">
        <f t="shared" si="0"/>
        <v/>
      </c>
      <c r="AJ17" s="232" t="str">
        <f t="shared" si="0"/>
        <v/>
      </c>
      <c r="AK17" s="232" t="str">
        <f t="shared" si="0"/>
        <v/>
      </c>
      <c r="AL17" s="232" t="str">
        <f t="shared" si="0"/>
        <v/>
      </c>
      <c r="AM17" s="232" t="str">
        <f t="shared" si="0"/>
        <v/>
      </c>
      <c r="AN17" s="226" t="s">
        <v>355</v>
      </c>
      <c r="AO17" s="233"/>
      <c r="AP17" s="208"/>
      <c r="AQ17" s="202"/>
      <c r="AR17" s="233"/>
      <c r="AS17" s="233"/>
      <c r="AT17" s="206"/>
    </row>
    <row r="18" spans="1:51" ht="15" customHeight="1">
      <c r="A18" s="608" t="s">
        <v>592</v>
      </c>
      <c r="B18" s="609" t="s">
        <v>356</v>
      </c>
      <c r="C18" s="610" t="s">
        <v>357</v>
      </c>
      <c r="D18" s="611"/>
      <c r="E18" s="609" t="s">
        <v>358</v>
      </c>
      <c r="F18" s="616" t="s">
        <v>359</v>
      </c>
      <c r="G18" s="617"/>
      <c r="H18" s="618"/>
      <c r="I18" s="625" t="s">
        <v>593</v>
      </c>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7"/>
      <c r="AN18" s="628" t="s">
        <v>360</v>
      </c>
      <c r="AO18" s="629" t="s">
        <v>361</v>
      </c>
      <c r="AP18" s="630" t="s">
        <v>594</v>
      </c>
      <c r="AQ18" s="631"/>
      <c r="AR18" s="629" t="s">
        <v>362</v>
      </c>
      <c r="AS18" s="217"/>
      <c r="AT18" s="223"/>
    </row>
    <row r="19" spans="1:51" ht="15" customHeight="1">
      <c r="A19" s="608"/>
      <c r="B19" s="609"/>
      <c r="C19" s="612"/>
      <c r="D19" s="613"/>
      <c r="E19" s="609"/>
      <c r="F19" s="619"/>
      <c r="G19" s="620"/>
      <c r="H19" s="621"/>
      <c r="I19" s="563" t="s">
        <v>363</v>
      </c>
      <c r="J19" s="564"/>
      <c r="K19" s="564"/>
      <c r="L19" s="564"/>
      <c r="M19" s="564"/>
      <c r="N19" s="564"/>
      <c r="O19" s="565"/>
      <c r="P19" s="609" t="s">
        <v>364</v>
      </c>
      <c r="Q19" s="609"/>
      <c r="R19" s="609"/>
      <c r="S19" s="609"/>
      <c r="T19" s="609"/>
      <c r="U19" s="609"/>
      <c r="V19" s="609"/>
      <c r="W19" s="609" t="s">
        <v>365</v>
      </c>
      <c r="X19" s="609"/>
      <c r="Y19" s="609"/>
      <c r="Z19" s="609"/>
      <c r="AA19" s="609"/>
      <c r="AB19" s="609"/>
      <c r="AC19" s="609"/>
      <c r="AD19" s="609" t="s">
        <v>366</v>
      </c>
      <c r="AE19" s="609"/>
      <c r="AF19" s="609"/>
      <c r="AG19" s="609"/>
      <c r="AH19" s="609"/>
      <c r="AI19" s="609"/>
      <c r="AJ19" s="609"/>
      <c r="AK19" s="609" t="str">
        <f>IF(AN4="暦月","第５週","")</f>
        <v>第５週</v>
      </c>
      <c r="AL19" s="609"/>
      <c r="AM19" s="609"/>
      <c r="AN19" s="628"/>
      <c r="AO19" s="629"/>
      <c r="AP19" s="632"/>
      <c r="AQ19" s="633"/>
      <c r="AR19" s="629"/>
      <c r="AS19" s="211"/>
      <c r="AT19" s="206"/>
    </row>
    <row r="20" spans="1:51" ht="15" customHeight="1">
      <c r="A20" s="608"/>
      <c r="B20" s="609"/>
      <c r="C20" s="612"/>
      <c r="D20" s="613"/>
      <c r="E20" s="609"/>
      <c r="F20" s="619"/>
      <c r="G20" s="620"/>
      <c r="H20" s="621"/>
      <c r="I20" s="234">
        <f>DATE($P$3,$V$3,1)</f>
        <v>45536</v>
      </c>
      <c r="J20" s="234">
        <f>DATE($P$3,$V$3,2)</f>
        <v>45537</v>
      </c>
      <c r="K20" s="234">
        <f>DATE($P$3,$V$3,3)</f>
        <v>45538</v>
      </c>
      <c r="L20" s="234">
        <f>DATE($P$3,$V$3,4)</f>
        <v>45539</v>
      </c>
      <c r="M20" s="234">
        <f>DATE($P$3,$V$3,5)</f>
        <v>45540</v>
      </c>
      <c r="N20" s="234">
        <f>DATE($P$3,$V$3,6)</f>
        <v>45541</v>
      </c>
      <c r="O20" s="234">
        <f>DATE($P$3,$V$3,7)</f>
        <v>45542</v>
      </c>
      <c r="P20" s="234">
        <f>DATE($P$3,$V$3,8)</f>
        <v>45543</v>
      </c>
      <c r="Q20" s="234">
        <f>DATE($P$3,$V$3,9)</f>
        <v>45544</v>
      </c>
      <c r="R20" s="234">
        <f>DATE($P$3,$V$3,10)</f>
        <v>45545</v>
      </c>
      <c r="S20" s="234">
        <f>DATE($P$3,$V$3,11)</f>
        <v>45546</v>
      </c>
      <c r="T20" s="234">
        <f>DATE($P$3,$V$3,12)</f>
        <v>45547</v>
      </c>
      <c r="U20" s="234">
        <f>DATE($P$3,$V$3,13)</f>
        <v>45548</v>
      </c>
      <c r="V20" s="234">
        <f>DATE($P$3,$V$3,14)</f>
        <v>45549</v>
      </c>
      <c r="W20" s="234">
        <f>DATE($P$3,$V$3,15)</f>
        <v>45550</v>
      </c>
      <c r="X20" s="234">
        <f>DATE($P$3,$V$3,16)</f>
        <v>45551</v>
      </c>
      <c r="Y20" s="234">
        <f>DATE($P$3,$V$3,17)</f>
        <v>45552</v>
      </c>
      <c r="Z20" s="234">
        <f>DATE($P$3,$V$3,18)</f>
        <v>45553</v>
      </c>
      <c r="AA20" s="234">
        <f>DATE($P$3,$V$3,19)</f>
        <v>45554</v>
      </c>
      <c r="AB20" s="234">
        <f>DATE($P$3,$V$3,20)</f>
        <v>45555</v>
      </c>
      <c r="AC20" s="234">
        <f>DATE($P$3,$V$3,21)</f>
        <v>45556</v>
      </c>
      <c r="AD20" s="234">
        <f>DATE($P$3,$V$3,22)</f>
        <v>45557</v>
      </c>
      <c r="AE20" s="234">
        <f>DATE($P$3,$V$3,23)</f>
        <v>45558</v>
      </c>
      <c r="AF20" s="234">
        <f>DATE($P$3,$V$3,24)</f>
        <v>45559</v>
      </c>
      <c r="AG20" s="234">
        <f>DATE($P$3,$V$3,25)</f>
        <v>45560</v>
      </c>
      <c r="AH20" s="234">
        <f>DATE($P$3,$V$3,26)</f>
        <v>45561</v>
      </c>
      <c r="AI20" s="234">
        <f>DATE($P$3,$V$3,27)</f>
        <v>45562</v>
      </c>
      <c r="AJ20" s="234">
        <f>DATE($P$3,$V$3,28)</f>
        <v>45563</v>
      </c>
      <c r="AK20" s="234">
        <f>IF(AN4="暦月",IF(DAY(EOMONTH(I20,0))&lt;29,"",DATE($P$3,$V$3,29)),"")</f>
        <v>45564</v>
      </c>
      <c r="AL20" s="234">
        <f>IF(AN4="暦月",IF(DAY(EOMONTH(I20,0))&lt;30,"",DATE($P$3,$V$3,30)),"")</f>
        <v>45565</v>
      </c>
      <c r="AM20" s="234" t="str">
        <f>IF(AN4="暦月",IF(DAY(EOMONTH(I20,0))&lt;31,"",DATE($P$3,$V$3,31)),"")</f>
        <v/>
      </c>
      <c r="AN20" s="628"/>
      <c r="AO20" s="629"/>
      <c r="AP20" s="632"/>
      <c r="AQ20" s="633"/>
      <c r="AR20" s="629"/>
      <c r="AS20" s="205"/>
      <c r="AT20" s="206"/>
    </row>
    <row r="21" spans="1:51" ht="15" customHeight="1">
      <c r="A21" s="608"/>
      <c r="B21" s="609"/>
      <c r="C21" s="614"/>
      <c r="D21" s="615"/>
      <c r="E21" s="609"/>
      <c r="F21" s="622"/>
      <c r="G21" s="623"/>
      <c r="H21" s="624"/>
      <c r="I21" s="235">
        <f>DATE($P$3,$V$3,1)</f>
        <v>45536</v>
      </c>
      <c r="J21" s="235">
        <f>DATE($P$3,$V$3,2)</f>
        <v>45537</v>
      </c>
      <c r="K21" s="235">
        <f>DATE($P$3,$V$3,3)</f>
        <v>45538</v>
      </c>
      <c r="L21" s="235">
        <f>DATE($P$3,$V$3,4)</f>
        <v>45539</v>
      </c>
      <c r="M21" s="235">
        <f>DATE($P$3,$V$3,5)</f>
        <v>45540</v>
      </c>
      <c r="N21" s="235">
        <f>DATE($P$3,$V$3,6)</f>
        <v>45541</v>
      </c>
      <c r="O21" s="235">
        <f>DATE($P$3,$V$3,7)</f>
        <v>45542</v>
      </c>
      <c r="P21" s="235">
        <f>DATE($P$3,$V$3,8)</f>
        <v>45543</v>
      </c>
      <c r="Q21" s="235">
        <f>DATE($P$3,$V$3,9)</f>
        <v>45544</v>
      </c>
      <c r="R21" s="235">
        <f>DATE($P$3,$V$3,10)</f>
        <v>45545</v>
      </c>
      <c r="S21" s="235">
        <f>DATE($P$3,$V$3,11)</f>
        <v>45546</v>
      </c>
      <c r="T21" s="235">
        <f>DATE($P$3,$V$3,12)</f>
        <v>45547</v>
      </c>
      <c r="U21" s="235">
        <f>DATE($P$3,$V$3,13)</f>
        <v>45548</v>
      </c>
      <c r="V21" s="235">
        <f>DATE($P$3,$V$3,14)</f>
        <v>45549</v>
      </c>
      <c r="W21" s="235">
        <f>DATE($P$3,$V$3,15)</f>
        <v>45550</v>
      </c>
      <c r="X21" s="235">
        <f>DATE($P$3,$V$3,16)</f>
        <v>45551</v>
      </c>
      <c r="Y21" s="235">
        <f>DATE($P$3,$V$3,17)</f>
        <v>45552</v>
      </c>
      <c r="Z21" s="235">
        <f>DATE($P$3,$V$3,18)</f>
        <v>45553</v>
      </c>
      <c r="AA21" s="235">
        <f>DATE($P$3,$V$3,19)</f>
        <v>45554</v>
      </c>
      <c r="AB21" s="235">
        <f>DATE($P$3,$V$3,20)</f>
        <v>45555</v>
      </c>
      <c r="AC21" s="235">
        <f>DATE($P$3,$V$3,21)</f>
        <v>45556</v>
      </c>
      <c r="AD21" s="235">
        <f>DATE($P$3,$V$3,22)</f>
        <v>45557</v>
      </c>
      <c r="AE21" s="235">
        <f>DATE($P$3,$V$3,23)</f>
        <v>45558</v>
      </c>
      <c r="AF21" s="235">
        <f>DATE($P$3,$V$3,24)</f>
        <v>45559</v>
      </c>
      <c r="AG21" s="235">
        <f>DATE($P$3,$V$3,25)</f>
        <v>45560</v>
      </c>
      <c r="AH21" s="235">
        <f>DATE($P$3,$V$3,26)</f>
        <v>45561</v>
      </c>
      <c r="AI21" s="235">
        <f>DATE($P$3,$V$3,27)</f>
        <v>45562</v>
      </c>
      <c r="AJ21" s="235">
        <f>DATE($P$3,$V$3,28)</f>
        <v>45563</v>
      </c>
      <c r="AK21" s="235">
        <f>IF(AN4="暦月",IF(DAY(EOMONTH(I21,0))&lt;29,"",DATE($P$3,$V$3,29)),"")</f>
        <v>45564</v>
      </c>
      <c r="AL21" s="235">
        <f>IF(AN4="暦月",IF(DAY(EOMONTH(I21,0))&lt;30,"",DATE($P$3,$V$3,30)),"")</f>
        <v>45565</v>
      </c>
      <c r="AM21" s="235" t="str">
        <f>IF(AN4="暦月",IF(DAY(EOMONTH(I21,0))&lt;31,"",DATE($P$3,$V$3,31)),"")</f>
        <v/>
      </c>
      <c r="AN21" s="628"/>
      <c r="AO21" s="629"/>
      <c r="AP21" s="634"/>
      <c r="AQ21" s="635"/>
      <c r="AR21" s="629"/>
      <c r="AS21" s="205"/>
      <c r="AT21" s="206"/>
      <c r="AU21" s="602" t="s">
        <v>353</v>
      </c>
      <c r="AV21" s="603"/>
      <c r="AX21" s="602" t="s">
        <v>367</v>
      </c>
      <c r="AY21" s="603"/>
    </row>
    <row r="22" spans="1:51" ht="12" customHeight="1">
      <c r="A22" s="584">
        <v>1</v>
      </c>
      <c r="B22" s="587"/>
      <c r="C22" s="590"/>
      <c r="D22" s="593" t="s">
        <v>243</v>
      </c>
      <c r="E22" s="596"/>
      <c r="F22" s="566"/>
      <c r="G22" s="567"/>
      <c r="H22" s="236" t="s">
        <v>368</v>
      </c>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572">
        <f>+SUM(I23:AM24)</f>
        <v>0</v>
      </c>
      <c r="AO22" s="575">
        <f>IF($AN$4="４週",AN22/4,AN22/(DAY(EOMONTH($I$20,0))/7))</f>
        <v>0</v>
      </c>
      <c r="AP22" s="578"/>
      <c r="AQ22" s="579"/>
      <c r="AR22" s="575" t="str">
        <f>IF(AN4="４週",AU23,AV23)</f>
        <v/>
      </c>
      <c r="AS22" s="205"/>
      <c r="AT22" s="206"/>
      <c r="AU22" s="237" t="s">
        <v>369</v>
      </c>
      <c r="AV22" s="237" t="s">
        <v>370</v>
      </c>
      <c r="AX22" s="237" t="s">
        <v>371</v>
      </c>
      <c r="AY22" s="237" t="s">
        <v>372</v>
      </c>
    </row>
    <row r="23" spans="1:51" ht="12" customHeight="1">
      <c r="A23" s="585"/>
      <c r="B23" s="588"/>
      <c r="C23" s="591"/>
      <c r="D23" s="594"/>
      <c r="E23" s="597"/>
      <c r="F23" s="568"/>
      <c r="G23" s="569"/>
      <c r="H23" s="238" t="s">
        <v>373</v>
      </c>
      <c r="I23" s="239" t="str">
        <f>IFERROR(VLOOKUP(I22,'P1'!$B:$AP,41,FALSE),"")</f>
        <v/>
      </c>
      <c r="J23" s="239" t="str">
        <f>IFERROR(VLOOKUP(J22,'P1'!$B:$AP,41,FALSE),"")</f>
        <v/>
      </c>
      <c r="K23" s="239" t="str">
        <f>IFERROR(VLOOKUP(K22,'P1'!$B:$AP,41,FALSE),"")</f>
        <v/>
      </c>
      <c r="L23" s="239" t="str">
        <f>IFERROR(VLOOKUP(L22,'P1'!$B:$AP,41,FALSE),"")</f>
        <v/>
      </c>
      <c r="M23" s="239" t="str">
        <f>IFERROR(VLOOKUP(M22,'P1'!$B:$AP,41,FALSE),"")</f>
        <v/>
      </c>
      <c r="N23" s="239" t="str">
        <f>IFERROR(VLOOKUP(N22,'P1'!$B:$AP,41,FALSE),"")</f>
        <v/>
      </c>
      <c r="O23" s="239" t="str">
        <f>IFERROR(VLOOKUP(O22,'P1'!$B:$AP,41,FALSE),"")</f>
        <v/>
      </c>
      <c r="P23" s="239" t="str">
        <f>IFERROR(VLOOKUP(P22,'P1'!$B:$AP,41,FALSE),"")</f>
        <v/>
      </c>
      <c r="Q23" s="239" t="str">
        <f>IFERROR(VLOOKUP(Q22,'P1'!$B:$AP,41,FALSE),"")</f>
        <v/>
      </c>
      <c r="R23" s="239" t="str">
        <f>IFERROR(VLOOKUP(R22,'P1'!$B:$AP,41,FALSE),"")</f>
        <v/>
      </c>
      <c r="S23" s="239" t="str">
        <f>IFERROR(VLOOKUP(S22,'P1'!$B:$AP,41,FALSE),"")</f>
        <v/>
      </c>
      <c r="T23" s="239" t="str">
        <f>IFERROR(VLOOKUP(T22,'P1'!$B:$AP,41,FALSE),"")</f>
        <v/>
      </c>
      <c r="U23" s="239" t="str">
        <f>IFERROR(VLOOKUP(U22,'P1'!$B:$AP,41,FALSE),"")</f>
        <v/>
      </c>
      <c r="V23" s="239" t="str">
        <f>IFERROR(VLOOKUP(V22,'P1'!$B:$AP,41,FALSE),"")</f>
        <v/>
      </c>
      <c r="W23" s="239" t="str">
        <f>IFERROR(VLOOKUP(W22,'P1'!$B:$AP,41,FALSE),"")</f>
        <v/>
      </c>
      <c r="X23" s="239" t="str">
        <f>IFERROR(VLOOKUP(X22,'P1'!$B:$AP,41,FALSE),"")</f>
        <v/>
      </c>
      <c r="Y23" s="239" t="str">
        <f>IFERROR(VLOOKUP(Y22,'P1'!$B:$AP,41,FALSE),"")</f>
        <v/>
      </c>
      <c r="Z23" s="239" t="str">
        <f>IFERROR(VLOOKUP(Z22,'P1'!$B:$AP,41,FALSE),"")</f>
        <v/>
      </c>
      <c r="AA23" s="239" t="str">
        <f>IFERROR(VLOOKUP(AA22,'P1'!$B:$AP,41,FALSE),"")</f>
        <v/>
      </c>
      <c r="AB23" s="239" t="str">
        <f>IFERROR(VLOOKUP(AB22,'P1'!$B:$AP,41,FALSE),"")</f>
        <v/>
      </c>
      <c r="AC23" s="239" t="str">
        <f>IFERROR(VLOOKUP(AC22,'P1'!$B:$AP,41,FALSE),"")</f>
        <v/>
      </c>
      <c r="AD23" s="239" t="str">
        <f>IFERROR(VLOOKUP(AD22,'P1'!$B:$AP,41,FALSE),"")</f>
        <v/>
      </c>
      <c r="AE23" s="239" t="str">
        <f>IFERROR(VLOOKUP(AE22,'P1'!$B:$AP,41,FALSE),"")</f>
        <v/>
      </c>
      <c r="AF23" s="239" t="str">
        <f>IFERROR(VLOOKUP(AF22,'P1'!$B:$AP,41,FALSE),"")</f>
        <v/>
      </c>
      <c r="AG23" s="239" t="str">
        <f>IFERROR(VLOOKUP(AG22,'P1'!$B:$AP,41,FALSE),"")</f>
        <v/>
      </c>
      <c r="AH23" s="239" t="str">
        <f>IFERROR(VLOOKUP(AH22,'P1'!$B:$AP,41,FALSE),"")</f>
        <v/>
      </c>
      <c r="AI23" s="239" t="str">
        <f>IFERROR(VLOOKUP(AI22,'P1'!$B:$AP,41,FALSE),"")</f>
        <v/>
      </c>
      <c r="AJ23" s="239" t="str">
        <f>IFERROR(VLOOKUP(AJ22,'P1'!$B:$AP,41,FALSE),"")</f>
        <v/>
      </c>
      <c r="AK23" s="239" t="str">
        <f>IFERROR(VLOOKUP(AK22,'P1'!$B:$AP,41,FALSE),"")</f>
        <v/>
      </c>
      <c r="AL23" s="239" t="str">
        <f>IFERROR(VLOOKUP(AL22,'P1'!$B:$AP,41,FALSE),"")</f>
        <v/>
      </c>
      <c r="AM23" s="239" t="str">
        <f>IFERROR(VLOOKUP(AM22,'P1'!$B:$AP,41,FALSE),"")</f>
        <v/>
      </c>
      <c r="AN23" s="573"/>
      <c r="AO23" s="576"/>
      <c r="AP23" s="580"/>
      <c r="AQ23" s="581"/>
      <c r="AR23" s="576"/>
      <c r="AS23" s="205"/>
      <c r="AT23" s="206"/>
      <c r="AU23" s="240" t="str">
        <f>IFERROR(IF($D22="□",ROUNDDOWN($AO22/$AK$7,1),ROUNDDOWN($AO22/$AK$9,1)),"")</f>
        <v/>
      </c>
      <c r="AV23" s="240" t="str">
        <f>IFERROR(IF($D22="□",ROUNDDOWN($AN22/$AO$7,1),ROUNDDOWN($AN22/$AO$9,1)),"")</f>
        <v/>
      </c>
      <c r="AX23" s="240" t="str">
        <f>IFERROR(IF($D22="□",(VLOOKUP(F22,'[8]ますた君 '!$C:$E,3,FALSE)/($AK$7*4)),(VLOOKUP(F22,'[8]ますた君 '!$C:$E,3,FALSE)/($AK$9*4))),"")</f>
        <v/>
      </c>
      <c r="AY23" s="240" t="str">
        <f>IFERROR(IF($D22="□",(VLOOKUP(F22,'[8]ますた君 '!$C:$E,3,FALSE)/$AO$7),(VLOOKUP(F22,'[8]ますた君 '!$C:$E,3,FALSE)/$AO$9)),"")</f>
        <v/>
      </c>
    </row>
    <row r="24" spans="1:51" ht="12" customHeight="1">
      <c r="A24" s="586"/>
      <c r="B24" s="589"/>
      <c r="C24" s="592"/>
      <c r="D24" s="595"/>
      <c r="E24" s="598"/>
      <c r="F24" s="570"/>
      <c r="G24" s="571"/>
      <c r="H24" s="241" t="s">
        <v>374</v>
      </c>
      <c r="I24" s="239" t="str">
        <f>IFERROR(VLOOKUP(I22,'P1'!$B:$AP,31,FALSE),"")</f>
        <v/>
      </c>
      <c r="J24" s="239" t="str">
        <f>IFERROR(VLOOKUP(J22,'P1'!$B:$AP,31,FALSE),"")</f>
        <v/>
      </c>
      <c r="K24" s="239" t="str">
        <f>IFERROR(VLOOKUP(K22,'P1'!$B:$AP,31,FALSE),"")</f>
        <v/>
      </c>
      <c r="L24" s="239" t="str">
        <f>IFERROR(VLOOKUP(L22,'P1'!$B:$AP,31,FALSE),"")</f>
        <v/>
      </c>
      <c r="M24" s="239" t="str">
        <f>IFERROR(VLOOKUP(M22,'P1'!$B:$AP,31,FALSE),"")</f>
        <v/>
      </c>
      <c r="N24" s="239" t="str">
        <f>IFERROR(VLOOKUP(N22,'P1'!$B:$AP,31,FALSE),"")</f>
        <v/>
      </c>
      <c r="O24" s="239" t="str">
        <f>IFERROR(VLOOKUP(O22,'P1'!$B:$AP,31,FALSE),"")</f>
        <v/>
      </c>
      <c r="P24" s="239" t="str">
        <f>IFERROR(VLOOKUP(P22,'P1'!$B:$AP,31,FALSE),"")</f>
        <v/>
      </c>
      <c r="Q24" s="239" t="str">
        <f>IFERROR(VLOOKUP(Q22,'P1'!$B:$AP,31,FALSE),"")</f>
        <v/>
      </c>
      <c r="R24" s="239" t="str">
        <f>IFERROR(VLOOKUP(R22,'P1'!$B:$AP,31,FALSE),"")</f>
        <v/>
      </c>
      <c r="S24" s="239" t="str">
        <f>IFERROR(VLOOKUP(S22,'P1'!$B:$AP,31,FALSE),"")</f>
        <v/>
      </c>
      <c r="T24" s="239" t="str">
        <f>IFERROR(VLOOKUP(T22,'P1'!$B:$AP,31,FALSE),"")</f>
        <v/>
      </c>
      <c r="U24" s="239" t="str">
        <f>IFERROR(VLOOKUP(U22,'P1'!$B:$AP,31,FALSE),"")</f>
        <v/>
      </c>
      <c r="V24" s="239" t="str">
        <f>IFERROR(VLOOKUP(V22,'P1'!$B:$AP,31,FALSE),"")</f>
        <v/>
      </c>
      <c r="W24" s="239" t="str">
        <f>IFERROR(VLOOKUP(W22,'P1'!$B:$AP,31,FALSE),"")</f>
        <v/>
      </c>
      <c r="X24" s="239" t="str">
        <f>IFERROR(VLOOKUP(X22,'P1'!$B:$AP,31,FALSE),"")</f>
        <v/>
      </c>
      <c r="Y24" s="239" t="str">
        <f>IFERROR(VLOOKUP(Y22,'P1'!$B:$AP,31,FALSE),"")</f>
        <v/>
      </c>
      <c r="Z24" s="239" t="str">
        <f>IFERROR(VLOOKUP(Z22,'P1'!$B:$AP,31,FALSE),"")</f>
        <v/>
      </c>
      <c r="AA24" s="239" t="str">
        <f>IFERROR(VLOOKUP(AA22,'P1'!$B:$AP,31,FALSE),"")</f>
        <v/>
      </c>
      <c r="AB24" s="239" t="str">
        <f>IFERROR(VLOOKUP(AB22,'P1'!$B:$AP,31,FALSE),"")</f>
        <v/>
      </c>
      <c r="AC24" s="239" t="str">
        <f>IFERROR(VLOOKUP(AC22,'P1'!$B:$AP,31,FALSE),"")</f>
        <v/>
      </c>
      <c r="AD24" s="239" t="str">
        <f>IFERROR(VLOOKUP(AD22,'P1'!$B:$AP,31,FALSE),"")</f>
        <v/>
      </c>
      <c r="AE24" s="239" t="str">
        <f>IFERROR(VLOOKUP(AE22,'P1'!$B:$AP,31,FALSE),"")</f>
        <v/>
      </c>
      <c r="AF24" s="239" t="str">
        <f>IFERROR(VLOOKUP(AF22,'P1'!$B:$AP,31,FALSE),"")</f>
        <v/>
      </c>
      <c r="AG24" s="239" t="str">
        <f>IFERROR(VLOOKUP(AG22,'P1'!$B:$AP,31,FALSE),"")</f>
        <v/>
      </c>
      <c r="AH24" s="239" t="str">
        <f>IFERROR(VLOOKUP(AH22,'P1'!$B:$AP,31,FALSE),"")</f>
        <v/>
      </c>
      <c r="AI24" s="239" t="str">
        <f>IFERROR(VLOOKUP(AI22,'P1'!$B:$AP,31,FALSE),"")</f>
        <v/>
      </c>
      <c r="AJ24" s="239" t="str">
        <f>IFERROR(VLOOKUP(AJ22,'P1'!$B:$AP,31,FALSE),"")</f>
        <v/>
      </c>
      <c r="AK24" s="239" t="str">
        <f>IFERROR(VLOOKUP(AK22,'P1'!$B:$AP,31,FALSE),"")</f>
        <v/>
      </c>
      <c r="AL24" s="239" t="str">
        <f>IFERROR(VLOOKUP(AL22,'P1'!$B:$AP,31,FALSE),"")</f>
        <v/>
      </c>
      <c r="AM24" s="239" t="str">
        <f>IFERROR(VLOOKUP(AM22,'P1'!$B:$AP,31,FALSE),"")</f>
        <v/>
      </c>
      <c r="AN24" s="574"/>
      <c r="AO24" s="577"/>
      <c r="AP24" s="582"/>
      <c r="AQ24" s="583"/>
      <c r="AR24" s="577"/>
      <c r="AS24" s="211"/>
      <c r="AT24" s="206"/>
      <c r="AU24" s="242"/>
      <c r="AV24" s="242"/>
      <c r="AX24" s="242"/>
      <c r="AY24" s="242"/>
    </row>
    <row r="25" spans="1:51" ht="12" customHeight="1">
      <c r="A25" s="584">
        <v>2</v>
      </c>
      <c r="B25" s="587"/>
      <c r="C25" s="590"/>
      <c r="D25" s="593" t="s">
        <v>243</v>
      </c>
      <c r="E25" s="596"/>
      <c r="F25" s="566"/>
      <c r="G25" s="567"/>
      <c r="H25" s="236" t="s">
        <v>368</v>
      </c>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572">
        <f>+SUM(I26:AM27)</f>
        <v>0</v>
      </c>
      <c r="AO25" s="575">
        <f>IF($AN$4="４週",AN25/4,AN25/(DAY(EOMONTH($I$20,0))/7))</f>
        <v>0</v>
      </c>
      <c r="AP25" s="578"/>
      <c r="AQ25" s="579"/>
      <c r="AR25" s="575" t="str">
        <f>IF(AN7="４週",AU26,AV26)</f>
        <v/>
      </c>
      <c r="AS25" s="211"/>
      <c r="AT25" s="206"/>
      <c r="AU25" s="237" t="s">
        <v>369</v>
      </c>
      <c r="AV25" s="237" t="s">
        <v>370</v>
      </c>
      <c r="AX25" s="237" t="s">
        <v>371</v>
      </c>
      <c r="AY25" s="237" t="s">
        <v>372</v>
      </c>
    </row>
    <row r="26" spans="1:51" ht="12" customHeight="1">
      <c r="A26" s="585"/>
      <c r="B26" s="588"/>
      <c r="C26" s="591"/>
      <c r="D26" s="594"/>
      <c r="E26" s="597"/>
      <c r="F26" s="568"/>
      <c r="G26" s="569"/>
      <c r="H26" s="238" t="s">
        <v>373</v>
      </c>
      <c r="I26" s="239" t="str">
        <f>IFERROR(VLOOKUP(I25,'P1'!$B:$AP,41,FALSE),"")</f>
        <v/>
      </c>
      <c r="J26" s="239" t="str">
        <f>IFERROR(VLOOKUP(J25,'P1'!$B:$AP,41,FALSE),"")</f>
        <v/>
      </c>
      <c r="K26" s="239" t="str">
        <f>IFERROR(VLOOKUP(K25,'P1'!$B:$AP,41,FALSE),"")</f>
        <v/>
      </c>
      <c r="L26" s="239" t="str">
        <f>IFERROR(VLOOKUP(L25,'P1'!$B:$AP,41,FALSE),"")</f>
        <v/>
      </c>
      <c r="M26" s="239" t="str">
        <f>IFERROR(VLOOKUP(M25,'P1'!$B:$AP,41,FALSE),"")</f>
        <v/>
      </c>
      <c r="N26" s="239" t="str">
        <f>IFERROR(VLOOKUP(N25,'P1'!$B:$AP,41,FALSE),"")</f>
        <v/>
      </c>
      <c r="O26" s="239" t="str">
        <f>IFERROR(VLOOKUP(O25,'P1'!$B:$AP,41,FALSE),"")</f>
        <v/>
      </c>
      <c r="P26" s="239" t="str">
        <f>IFERROR(VLOOKUP(P25,'P1'!$B:$AP,41,FALSE),"")</f>
        <v/>
      </c>
      <c r="Q26" s="239" t="str">
        <f>IFERROR(VLOOKUP(Q25,'P1'!$B:$AP,41,FALSE),"")</f>
        <v/>
      </c>
      <c r="R26" s="239" t="str">
        <f>IFERROR(VLOOKUP(R25,'P1'!$B:$AP,41,FALSE),"")</f>
        <v/>
      </c>
      <c r="S26" s="239" t="str">
        <f>IFERROR(VLOOKUP(S25,'P1'!$B:$AP,41,FALSE),"")</f>
        <v/>
      </c>
      <c r="T26" s="239" t="str">
        <f>IFERROR(VLOOKUP(T25,'P1'!$B:$AP,41,FALSE),"")</f>
        <v/>
      </c>
      <c r="U26" s="239" t="str">
        <f>IFERROR(VLOOKUP(U25,'P1'!$B:$AP,41,FALSE),"")</f>
        <v/>
      </c>
      <c r="V26" s="239" t="str">
        <f>IFERROR(VLOOKUP(V25,'P1'!$B:$AP,41,FALSE),"")</f>
        <v/>
      </c>
      <c r="W26" s="239" t="str">
        <f>IFERROR(VLOOKUP(W25,'P1'!$B:$AP,41,FALSE),"")</f>
        <v/>
      </c>
      <c r="X26" s="239" t="str">
        <f>IFERROR(VLOOKUP(X25,'P1'!$B:$AP,41,FALSE),"")</f>
        <v/>
      </c>
      <c r="Y26" s="239" t="str">
        <f>IFERROR(VLOOKUP(Y25,'P1'!$B:$AP,41,FALSE),"")</f>
        <v/>
      </c>
      <c r="Z26" s="239" t="str">
        <f>IFERROR(VLOOKUP(Z25,'P1'!$B:$AP,41,FALSE),"")</f>
        <v/>
      </c>
      <c r="AA26" s="239" t="str">
        <f>IFERROR(VLOOKUP(AA25,'P1'!$B:$AP,41,FALSE),"")</f>
        <v/>
      </c>
      <c r="AB26" s="239" t="str">
        <f>IFERROR(VLOOKUP(AB25,'P1'!$B:$AP,41,FALSE),"")</f>
        <v/>
      </c>
      <c r="AC26" s="239" t="str">
        <f>IFERROR(VLOOKUP(AC25,'P1'!$B:$AP,41,FALSE),"")</f>
        <v/>
      </c>
      <c r="AD26" s="239" t="str">
        <f>IFERROR(VLOOKUP(AD25,'P1'!$B:$AP,41,FALSE),"")</f>
        <v/>
      </c>
      <c r="AE26" s="239" t="str">
        <f>IFERROR(VLOOKUP(AE25,'P1'!$B:$AP,41,FALSE),"")</f>
        <v/>
      </c>
      <c r="AF26" s="239" t="str">
        <f>IFERROR(VLOOKUP(AF25,'P1'!$B:$AP,41,FALSE),"")</f>
        <v/>
      </c>
      <c r="AG26" s="239" t="str">
        <f>IFERROR(VLOOKUP(AG25,'P1'!$B:$AP,41,FALSE),"")</f>
        <v/>
      </c>
      <c r="AH26" s="239" t="str">
        <f>IFERROR(VLOOKUP(AH25,'P1'!$B:$AP,41,FALSE),"")</f>
        <v/>
      </c>
      <c r="AI26" s="239" t="str">
        <f>IFERROR(VLOOKUP(AI25,'P1'!$B:$AP,41,FALSE),"")</f>
        <v/>
      </c>
      <c r="AJ26" s="239" t="str">
        <f>IFERROR(VLOOKUP(AJ25,'P1'!$B:$AP,41,FALSE),"")</f>
        <v/>
      </c>
      <c r="AK26" s="239" t="str">
        <f>IFERROR(VLOOKUP(AK25,'P1'!$B:$AP,41,FALSE),"")</f>
        <v/>
      </c>
      <c r="AL26" s="239" t="str">
        <f>IFERROR(VLOOKUP(AL25,'P1'!$B:$AP,41,FALSE),"")</f>
        <v/>
      </c>
      <c r="AM26" s="239" t="str">
        <f>IFERROR(VLOOKUP(AM25,'P1'!$B:$AP,41,FALSE),"")</f>
        <v/>
      </c>
      <c r="AN26" s="573"/>
      <c r="AO26" s="576"/>
      <c r="AP26" s="580"/>
      <c r="AQ26" s="581"/>
      <c r="AR26" s="576"/>
      <c r="AS26" s="205"/>
      <c r="AT26" s="206"/>
      <c r="AU26" s="240" t="str">
        <f>IFERROR(IF($D25="□",ROUNDDOWN($AO25/$AK$7,1),ROUNDDOWN($AO25/$AK$9,1)),"")</f>
        <v/>
      </c>
      <c r="AV26" s="240" t="str">
        <f>IFERROR(IF($D25="□",ROUNDDOWN($AN25/$AO$7,1),ROUNDDOWN($AN25/$AO$9,1)),"")</f>
        <v/>
      </c>
      <c r="AX26" s="240" t="str">
        <f>IFERROR(IF($D25="□",(VLOOKUP(F25,'[8]ますた君 '!$C:$E,3,FALSE)/($AK$7*4)),(VLOOKUP(F25,'[8]ますた君 '!$C:$E,3,FALSE)/($AK$9*4))),"")</f>
        <v/>
      </c>
      <c r="AY26" s="240" t="str">
        <f>IFERROR(IF($D25="□",(VLOOKUP(F25,'[8]ますた君 '!$C:$E,3,FALSE)/$AO$7),(VLOOKUP(F25,'[8]ますた君 '!$C:$E,3,FALSE)/$AO$9)),"")</f>
        <v/>
      </c>
    </row>
    <row r="27" spans="1:51" ht="12" customHeight="1">
      <c r="A27" s="586"/>
      <c r="B27" s="589"/>
      <c r="C27" s="592"/>
      <c r="D27" s="595"/>
      <c r="E27" s="598"/>
      <c r="F27" s="570"/>
      <c r="G27" s="571"/>
      <c r="H27" s="241" t="s">
        <v>374</v>
      </c>
      <c r="I27" s="239" t="str">
        <f>IFERROR(VLOOKUP(I25,'P1'!$B:$AP,31,FALSE),"")</f>
        <v/>
      </c>
      <c r="J27" s="239" t="str">
        <f>IFERROR(VLOOKUP(J25,'P1'!$B:$AP,31,FALSE),"")</f>
        <v/>
      </c>
      <c r="K27" s="239" t="str">
        <f>IFERROR(VLOOKUP(K25,'P1'!$B:$AP,31,FALSE),"")</f>
        <v/>
      </c>
      <c r="L27" s="239" t="str">
        <f>IFERROR(VLOOKUP(L25,'P1'!$B:$AP,31,FALSE),"")</f>
        <v/>
      </c>
      <c r="M27" s="239" t="str">
        <f>IFERROR(VLOOKUP(M25,'P1'!$B:$AP,31,FALSE),"")</f>
        <v/>
      </c>
      <c r="N27" s="239" t="str">
        <f>IFERROR(VLOOKUP(N25,'P1'!$B:$AP,31,FALSE),"")</f>
        <v/>
      </c>
      <c r="O27" s="239" t="str">
        <f>IFERROR(VLOOKUP(O25,'P1'!$B:$AP,31,FALSE),"")</f>
        <v/>
      </c>
      <c r="P27" s="239" t="str">
        <f>IFERROR(VLOOKUP(P25,'P1'!$B:$AP,31,FALSE),"")</f>
        <v/>
      </c>
      <c r="Q27" s="239" t="str">
        <f>IFERROR(VLOOKUP(Q25,'P1'!$B:$AP,31,FALSE),"")</f>
        <v/>
      </c>
      <c r="R27" s="239" t="str">
        <f>IFERROR(VLOOKUP(R25,'P1'!$B:$AP,31,FALSE),"")</f>
        <v/>
      </c>
      <c r="S27" s="239" t="str">
        <f>IFERROR(VLOOKUP(S25,'P1'!$B:$AP,31,FALSE),"")</f>
        <v/>
      </c>
      <c r="T27" s="239" t="str">
        <f>IFERROR(VLOOKUP(T25,'P1'!$B:$AP,31,FALSE),"")</f>
        <v/>
      </c>
      <c r="U27" s="239" t="str">
        <f>IFERROR(VLOOKUP(U25,'P1'!$B:$AP,31,FALSE),"")</f>
        <v/>
      </c>
      <c r="V27" s="239" t="str">
        <f>IFERROR(VLOOKUP(V25,'P1'!$B:$AP,31,FALSE),"")</f>
        <v/>
      </c>
      <c r="W27" s="239" t="str">
        <f>IFERROR(VLOOKUP(W25,'P1'!$B:$AP,31,FALSE),"")</f>
        <v/>
      </c>
      <c r="X27" s="239" t="str">
        <f>IFERROR(VLOOKUP(X25,'P1'!$B:$AP,31,FALSE),"")</f>
        <v/>
      </c>
      <c r="Y27" s="239" t="str">
        <f>IFERROR(VLOOKUP(Y25,'P1'!$B:$AP,31,FALSE),"")</f>
        <v/>
      </c>
      <c r="Z27" s="239" t="str">
        <f>IFERROR(VLOOKUP(Z25,'P1'!$B:$AP,31,FALSE),"")</f>
        <v/>
      </c>
      <c r="AA27" s="239" t="str">
        <f>IFERROR(VLOOKUP(AA25,'P1'!$B:$AP,31,FALSE),"")</f>
        <v/>
      </c>
      <c r="AB27" s="239" t="str">
        <f>IFERROR(VLOOKUP(AB25,'P1'!$B:$AP,31,FALSE),"")</f>
        <v/>
      </c>
      <c r="AC27" s="239" t="str">
        <f>IFERROR(VLOOKUP(AC25,'P1'!$B:$AP,31,FALSE),"")</f>
        <v/>
      </c>
      <c r="AD27" s="239" t="str">
        <f>IFERROR(VLOOKUP(AD25,'P1'!$B:$AP,31,FALSE),"")</f>
        <v/>
      </c>
      <c r="AE27" s="239" t="str">
        <f>IFERROR(VLOOKUP(AE25,'P1'!$B:$AP,31,FALSE),"")</f>
        <v/>
      </c>
      <c r="AF27" s="239" t="str">
        <f>IFERROR(VLOOKUP(AF25,'P1'!$B:$AP,31,FALSE),"")</f>
        <v/>
      </c>
      <c r="AG27" s="239" t="str">
        <f>IFERROR(VLOOKUP(AG25,'P1'!$B:$AP,31,FALSE),"")</f>
        <v/>
      </c>
      <c r="AH27" s="239" t="str">
        <f>IFERROR(VLOOKUP(AH25,'P1'!$B:$AP,31,FALSE),"")</f>
        <v/>
      </c>
      <c r="AI27" s="239" t="str">
        <f>IFERROR(VLOOKUP(AI25,'P1'!$B:$AP,31,FALSE),"")</f>
        <v/>
      </c>
      <c r="AJ27" s="239" t="str">
        <f>IFERROR(VLOOKUP(AJ25,'P1'!$B:$AP,31,FALSE),"")</f>
        <v/>
      </c>
      <c r="AK27" s="239" t="str">
        <f>IFERROR(VLOOKUP(AK25,'P1'!$B:$AP,31,FALSE),"")</f>
        <v/>
      </c>
      <c r="AL27" s="239" t="str">
        <f>IFERROR(VLOOKUP(AL25,'P1'!$B:$AP,31,FALSE),"")</f>
        <v/>
      </c>
      <c r="AM27" s="239" t="str">
        <f>IFERROR(VLOOKUP(AM25,'P1'!$B:$AP,31,FALSE),"")</f>
        <v/>
      </c>
      <c r="AN27" s="574"/>
      <c r="AO27" s="577"/>
      <c r="AP27" s="582"/>
      <c r="AQ27" s="583"/>
      <c r="AR27" s="577"/>
      <c r="AS27" s="205"/>
      <c r="AT27" s="206"/>
      <c r="AU27" s="242"/>
      <c r="AV27" s="242"/>
      <c r="AX27" s="242"/>
      <c r="AY27" s="242"/>
    </row>
    <row r="28" spans="1:51" ht="12" customHeight="1">
      <c r="A28" s="584">
        <v>3</v>
      </c>
      <c r="B28" s="587"/>
      <c r="C28" s="590"/>
      <c r="D28" s="593" t="s">
        <v>243</v>
      </c>
      <c r="E28" s="596"/>
      <c r="F28" s="566"/>
      <c r="G28" s="567"/>
      <c r="H28" s="236" t="s">
        <v>368</v>
      </c>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572">
        <f>+SUM(I29:AM30)</f>
        <v>0</v>
      </c>
      <c r="AO28" s="575">
        <f>IF($AN$4="４週",AN28/4,AN28/(DAY(EOMONTH($I$20,0))/7))</f>
        <v>0</v>
      </c>
      <c r="AP28" s="578"/>
      <c r="AQ28" s="579"/>
      <c r="AR28" s="575" t="str">
        <f>IF(AN17="４週",AU29,AV29)</f>
        <v/>
      </c>
      <c r="AS28" s="205"/>
      <c r="AT28" s="206"/>
      <c r="AU28" s="237" t="s">
        <v>369</v>
      </c>
      <c r="AV28" s="237" t="s">
        <v>370</v>
      </c>
      <c r="AX28" s="237" t="s">
        <v>371</v>
      </c>
      <c r="AY28" s="237" t="s">
        <v>372</v>
      </c>
    </row>
    <row r="29" spans="1:51" ht="12" customHeight="1">
      <c r="A29" s="585"/>
      <c r="B29" s="588"/>
      <c r="C29" s="591"/>
      <c r="D29" s="594"/>
      <c r="E29" s="597"/>
      <c r="F29" s="568"/>
      <c r="G29" s="569"/>
      <c r="H29" s="238" t="s">
        <v>373</v>
      </c>
      <c r="I29" s="239" t="str">
        <f>IFERROR(VLOOKUP(I28,'P1'!$B:$AP,41,FALSE),"")</f>
        <v/>
      </c>
      <c r="J29" s="239" t="str">
        <f>IFERROR(VLOOKUP(J28,'P1'!$B:$AP,41,FALSE),"")</f>
        <v/>
      </c>
      <c r="K29" s="239" t="str">
        <f>IFERROR(VLOOKUP(K28,'P1'!$B:$AP,41,FALSE),"")</f>
        <v/>
      </c>
      <c r="L29" s="239" t="str">
        <f>IFERROR(VLOOKUP(L28,'P1'!$B:$AP,41,FALSE),"")</f>
        <v/>
      </c>
      <c r="M29" s="239" t="str">
        <f>IFERROR(VLOOKUP(M28,'P1'!$B:$AP,41,FALSE),"")</f>
        <v/>
      </c>
      <c r="N29" s="239" t="str">
        <f>IFERROR(VLOOKUP(N28,'P1'!$B:$AP,41,FALSE),"")</f>
        <v/>
      </c>
      <c r="O29" s="239" t="str">
        <f>IFERROR(VLOOKUP(O28,'P1'!$B:$AP,41,FALSE),"")</f>
        <v/>
      </c>
      <c r="P29" s="239" t="str">
        <f>IFERROR(VLOOKUP(P28,'P1'!$B:$AP,41,FALSE),"")</f>
        <v/>
      </c>
      <c r="Q29" s="239" t="str">
        <f>IFERROR(VLOOKUP(Q28,'P1'!$B:$AP,41,FALSE),"")</f>
        <v/>
      </c>
      <c r="R29" s="239" t="str">
        <f>IFERROR(VLOOKUP(R28,'P1'!$B:$AP,41,FALSE),"")</f>
        <v/>
      </c>
      <c r="S29" s="239" t="str">
        <f>IFERROR(VLOOKUP(S28,'P1'!$B:$AP,41,FALSE),"")</f>
        <v/>
      </c>
      <c r="T29" s="239" t="str">
        <f>IFERROR(VLOOKUP(T28,'P1'!$B:$AP,41,FALSE),"")</f>
        <v/>
      </c>
      <c r="U29" s="239" t="str">
        <f>IFERROR(VLOOKUP(U28,'P1'!$B:$AP,41,FALSE),"")</f>
        <v/>
      </c>
      <c r="V29" s="239" t="str">
        <f>IFERROR(VLOOKUP(V28,'P1'!$B:$AP,41,FALSE),"")</f>
        <v/>
      </c>
      <c r="W29" s="239" t="str">
        <f>IFERROR(VLOOKUP(W28,'P1'!$B:$AP,41,FALSE),"")</f>
        <v/>
      </c>
      <c r="X29" s="239" t="str">
        <f>IFERROR(VLOOKUP(X28,'P1'!$B:$AP,41,FALSE),"")</f>
        <v/>
      </c>
      <c r="Y29" s="239" t="str">
        <f>IFERROR(VLOOKUP(Y28,'P1'!$B:$AP,41,FALSE),"")</f>
        <v/>
      </c>
      <c r="Z29" s="239" t="str">
        <f>IFERROR(VLOOKUP(Z28,'P1'!$B:$AP,41,FALSE),"")</f>
        <v/>
      </c>
      <c r="AA29" s="239" t="str">
        <f>IFERROR(VLOOKUP(AA28,'P1'!$B:$AP,41,FALSE),"")</f>
        <v/>
      </c>
      <c r="AB29" s="239" t="str">
        <f>IFERROR(VLOOKUP(AB28,'P1'!$B:$AP,41,FALSE),"")</f>
        <v/>
      </c>
      <c r="AC29" s="239" t="str">
        <f>IFERROR(VLOOKUP(AC28,'P1'!$B:$AP,41,FALSE),"")</f>
        <v/>
      </c>
      <c r="AD29" s="239" t="str">
        <f>IFERROR(VLOOKUP(AD28,'P1'!$B:$AP,41,FALSE),"")</f>
        <v/>
      </c>
      <c r="AE29" s="239" t="str">
        <f>IFERROR(VLOOKUP(AE28,'P1'!$B:$AP,41,FALSE),"")</f>
        <v/>
      </c>
      <c r="AF29" s="239" t="str">
        <f>IFERROR(VLOOKUP(AF28,'P1'!$B:$AP,41,FALSE),"")</f>
        <v/>
      </c>
      <c r="AG29" s="239" t="str">
        <f>IFERROR(VLOOKUP(AG28,'P1'!$B:$AP,41,FALSE),"")</f>
        <v/>
      </c>
      <c r="AH29" s="239" t="str">
        <f>IFERROR(VLOOKUP(AH28,'P1'!$B:$AP,41,FALSE),"")</f>
        <v/>
      </c>
      <c r="AI29" s="239" t="str">
        <f>IFERROR(VLOOKUP(AI28,'P1'!$B:$AP,41,FALSE),"")</f>
        <v/>
      </c>
      <c r="AJ29" s="239" t="str">
        <f>IFERROR(VLOOKUP(AJ28,'P1'!$B:$AP,41,FALSE),"")</f>
        <v/>
      </c>
      <c r="AK29" s="239" t="str">
        <f>IFERROR(VLOOKUP(AK28,'P1'!$B:$AP,41,FALSE),"")</f>
        <v/>
      </c>
      <c r="AL29" s="239" t="str">
        <f>IFERROR(VLOOKUP(AL28,'P1'!$B:$AP,41,FALSE),"")</f>
        <v/>
      </c>
      <c r="AM29" s="239" t="str">
        <f>IFERROR(VLOOKUP(AM28,'P1'!$B:$AP,41,FALSE),"")</f>
        <v/>
      </c>
      <c r="AN29" s="573"/>
      <c r="AO29" s="576"/>
      <c r="AP29" s="580"/>
      <c r="AQ29" s="581"/>
      <c r="AR29" s="576"/>
      <c r="AS29" s="205"/>
      <c r="AT29" s="206"/>
      <c r="AU29" s="240" t="str">
        <f>IFERROR(IF($D28="□",ROUNDDOWN($AO28/$AK$7,1),ROUNDDOWN($AO28/$AK$9,1)),"")</f>
        <v/>
      </c>
      <c r="AV29" s="240" t="str">
        <f>IFERROR(IF($D28="□",ROUNDDOWN($AN28/$AO$7,1),ROUNDDOWN($AN28/$AO$9,1)),"")</f>
        <v/>
      </c>
      <c r="AX29" s="240" t="str">
        <f>IFERROR(IF($D28="□",(VLOOKUP(F28,'[8]ますた君 '!$C:$E,3,FALSE)/($AK$7*4)),(VLOOKUP(F28,'[8]ますた君 '!$C:$E,3,FALSE)/($AK$9*4))),"")</f>
        <v/>
      </c>
      <c r="AY29" s="240" t="str">
        <f>IFERROR(IF($D28="□",(VLOOKUP(F28,'[8]ますた君 '!$C:$E,3,FALSE)/$AO$7),(VLOOKUP(F28,'[8]ますた君 '!$C:$E,3,FALSE)/$AO$9)),"")</f>
        <v/>
      </c>
    </row>
    <row r="30" spans="1:51" ht="12" customHeight="1">
      <c r="A30" s="586"/>
      <c r="B30" s="589"/>
      <c r="C30" s="592"/>
      <c r="D30" s="595"/>
      <c r="E30" s="598"/>
      <c r="F30" s="570"/>
      <c r="G30" s="571"/>
      <c r="H30" s="241" t="s">
        <v>374</v>
      </c>
      <c r="I30" s="239" t="str">
        <f>IFERROR(VLOOKUP(I28,'P1'!$B:$AP,31,FALSE),"")</f>
        <v/>
      </c>
      <c r="J30" s="239" t="str">
        <f>IFERROR(VLOOKUP(J28,'P1'!$B:$AP,31,FALSE),"")</f>
        <v/>
      </c>
      <c r="K30" s="239" t="str">
        <f>IFERROR(VLOOKUP(K28,'P1'!$B:$AP,31,FALSE),"")</f>
        <v/>
      </c>
      <c r="L30" s="239" t="str">
        <f>IFERROR(VLOOKUP(L28,'P1'!$B:$AP,31,FALSE),"")</f>
        <v/>
      </c>
      <c r="M30" s="239" t="str">
        <f>IFERROR(VLOOKUP(M28,'P1'!$B:$AP,31,FALSE),"")</f>
        <v/>
      </c>
      <c r="N30" s="239" t="str">
        <f>IFERROR(VLOOKUP(N28,'P1'!$B:$AP,31,FALSE),"")</f>
        <v/>
      </c>
      <c r="O30" s="239" t="str">
        <f>IFERROR(VLOOKUP(O28,'P1'!$B:$AP,31,FALSE),"")</f>
        <v/>
      </c>
      <c r="P30" s="239" t="str">
        <f>IFERROR(VLOOKUP(P28,'P1'!$B:$AP,31,FALSE),"")</f>
        <v/>
      </c>
      <c r="Q30" s="239" t="str">
        <f>IFERROR(VLOOKUP(Q28,'P1'!$B:$AP,31,FALSE),"")</f>
        <v/>
      </c>
      <c r="R30" s="239" t="str">
        <f>IFERROR(VLOOKUP(R28,'P1'!$B:$AP,31,FALSE),"")</f>
        <v/>
      </c>
      <c r="S30" s="239" t="str">
        <f>IFERROR(VLOOKUP(S28,'P1'!$B:$AP,31,FALSE),"")</f>
        <v/>
      </c>
      <c r="T30" s="239" t="str">
        <f>IFERROR(VLOOKUP(T28,'P1'!$B:$AP,31,FALSE),"")</f>
        <v/>
      </c>
      <c r="U30" s="239" t="str">
        <f>IFERROR(VLOOKUP(U28,'P1'!$B:$AP,31,FALSE),"")</f>
        <v/>
      </c>
      <c r="V30" s="239" t="str">
        <f>IFERROR(VLOOKUP(V28,'P1'!$B:$AP,31,FALSE),"")</f>
        <v/>
      </c>
      <c r="W30" s="239" t="str">
        <f>IFERROR(VLOOKUP(W28,'P1'!$B:$AP,31,FALSE),"")</f>
        <v/>
      </c>
      <c r="X30" s="239" t="str">
        <f>IFERROR(VLOOKUP(X28,'P1'!$B:$AP,31,FALSE),"")</f>
        <v/>
      </c>
      <c r="Y30" s="239" t="str">
        <f>IFERROR(VLOOKUP(Y28,'P1'!$B:$AP,31,FALSE),"")</f>
        <v/>
      </c>
      <c r="Z30" s="239" t="str">
        <f>IFERROR(VLOOKUP(Z28,'P1'!$B:$AP,31,FALSE),"")</f>
        <v/>
      </c>
      <c r="AA30" s="239" t="str">
        <f>IFERROR(VLOOKUP(AA28,'P1'!$B:$AP,31,FALSE),"")</f>
        <v/>
      </c>
      <c r="AB30" s="239" t="str">
        <f>IFERROR(VLOOKUP(AB28,'P1'!$B:$AP,31,FALSE),"")</f>
        <v/>
      </c>
      <c r="AC30" s="239" t="str">
        <f>IFERROR(VLOOKUP(AC28,'P1'!$B:$AP,31,FALSE),"")</f>
        <v/>
      </c>
      <c r="AD30" s="239" t="str">
        <f>IFERROR(VLOOKUP(AD28,'P1'!$B:$AP,31,FALSE),"")</f>
        <v/>
      </c>
      <c r="AE30" s="239" t="str">
        <f>IFERROR(VLOOKUP(AE28,'P1'!$B:$AP,31,FALSE),"")</f>
        <v/>
      </c>
      <c r="AF30" s="239" t="str">
        <f>IFERROR(VLOOKUP(AF28,'P1'!$B:$AP,31,FALSE),"")</f>
        <v/>
      </c>
      <c r="AG30" s="239" t="str">
        <f>IFERROR(VLOOKUP(AG28,'P1'!$B:$AP,31,FALSE),"")</f>
        <v/>
      </c>
      <c r="AH30" s="239" t="str">
        <f>IFERROR(VLOOKUP(AH28,'P1'!$B:$AP,31,FALSE),"")</f>
        <v/>
      </c>
      <c r="AI30" s="239" t="str">
        <f>IFERROR(VLOOKUP(AI28,'P1'!$B:$AP,31,FALSE),"")</f>
        <v/>
      </c>
      <c r="AJ30" s="239" t="str">
        <f>IFERROR(VLOOKUP(AJ28,'P1'!$B:$AP,31,FALSE),"")</f>
        <v/>
      </c>
      <c r="AK30" s="239" t="str">
        <f>IFERROR(VLOOKUP(AK28,'P1'!$B:$AP,31,FALSE),"")</f>
        <v/>
      </c>
      <c r="AL30" s="239" t="str">
        <f>IFERROR(VLOOKUP(AL28,'P1'!$B:$AP,31,FALSE),"")</f>
        <v/>
      </c>
      <c r="AM30" s="239" t="str">
        <f>IFERROR(VLOOKUP(AM28,'P1'!$B:$AP,31,FALSE),"")</f>
        <v/>
      </c>
      <c r="AN30" s="574"/>
      <c r="AO30" s="577"/>
      <c r="AP30" s="582"/>
      <c r="AQ30" s="583"/>
      <c r="AR30" s="577"/>
      <c r="AS30" s="205"/>
      <c r="AT30" s="206"/>
      <c r="AU30" s="242"/>
      <c r="AV30" s="242"/>
      <c r="AX30" s="242"/>
      <c r="AY30" s="242"/>
    </row>
    <row r="31" spans="1:51" ht="12" customHeight="1">
      <c r="A31" s="584">
        <v>4</v>
      </c>
      <c r="B31" s="587"/>
      <c r="C31" s="590"/>
      <c r="D31" s="593" t="s">
        <v>243</v>
      </c>
      <c r="E31" s="596"/>
      <c r="F31" s="566"/>
      <c r="G31" s="567"/>
      <c r="H31" s="236" t="s">
        <v>368</v>
      </c>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572">
        <f>+SUM(I32:AM33)</f>
        <v>0</v>
      </c>
      <c r="AO31" s="575">
        <f>IF($AN$4="４週",AN31/4,AN31/(DAY(EOMONTH($I$20,0))/7))</f>
        <v>0</v>
      </c>
      <c r="AP31" s="578"/>
      <c r="AQ31" s="579"/>
      <c r="AR31" s="575" t="str">
        <f>IF(AN20="４週",AU32,AV32)</f>
        <v/>
      </c>
      <c r="AS31" s="211"/>
      <c r="AT31" s="206"/>
      <c r="AU31" s="237" t="s">
        <v>369</v>
      </c>
      <c r="AV31" s="237" t="s">
        <v>370</v>
      </c>
      <c r="AX31" s="237" t="s">
        <v>371</v>
      </c>
      <c r="AY31" s="237" t="s">
        <v>372</v>
      </c>
    </row>
    <row r="32" spans="1:51" ht="12" customHeight="1">
      <c r="A32" s="585"/>
      <c r="B32" s="588"/>
      <c r="C32" s="591"/>
      <c r="D32" s="594"/>
      <c r="E32" s="597"/>
      <c r="F32" s="568"/>
      <c r="G32" s="569"/>
      <c r="H32" s="238" t="s">
        <v>373</v>
      </c>
      <c r="I32" s="239" t="str">
        <f>IFERROR(VLOOKUP(I31,'P1'!$B:$AP,41,FALSE),"")</f>
        <v/>
      </c>
      <c r="J32" s="243" t="str">
        <f>IFERROR(VLOOKUP(J31,'P1'!$B:$AP,41,FALSE),"")</f>
        <v/>
      </c>
      <c r="K32" s="239" t="str">
        <f>IFERROR(VLOOKUP(K31,'P1'!$B:$AP,41,FALSE),"")</f>
        <v/>
      </c>
      <c r="L32" s="239" t="str">
        <f>IFERROR(VLOOKUP(L31,'P1'!$B:$AP,41,FALSE),"")</f>
        <v/>
      </c>
      <c r="M32" s="239" t="str">
        <f>IFERROR(VLOOKUP(M31,'P1'!$B:$AP,41,FALSE),"")</f>
        <v/>
      </c>
      <c r="N32" s="239" t="str">
        <f>IFERROR(VLOOKUP(N31,'P1'!$B:$AP,41,FALSE),"")</f>
        <v/>
      </c>
      <c r="O32" s="239" t="str">
        <f>IFERROR(VLOOKUP(O31,'P1'!$B:$AP,41,FALSE),"")</f>
        <v/>
      </c>
      <c r="P32" s="239" t="str">
        <f>IFERROR(VLOOKUP(P31,'P1'!$B:$AP,41,FALSE),"")</f>
        <v/>
      </c>
      <c r="Q32" s="239" t="str">
        <f>IFERROR(VLOOKUP(Q31,'P1'!$B:$AP,41,FALSE),"")</f>
        <v/>
      </c>
      <c r="R32" s="239" t="str">
        <f>IFERROR(VLOOKUP(R31,'P1'!$B:$AP,41,FALSE),"")</f>
        <v/>
      </c>
      <c r="S32" s="239" t="str">
        <f>IFERROR(VLOOKUP(S31,'P1'!$B:$AP,41,FALSE),"")</f>
        <v/>
      </c>
      <c r="T32" s="239" t="str">
        <f>IFERROR(VLOOKUP(T31,'P1'!$B:$AP,41,FALSE),"")</f>
        <v/>
      </c>
      <c r="U32" s="239" t="str">
        <f>IFERROR(VLOOKUP(U31,'P1'!$B:$AP,41,FALSE),"")</f>
        <v/>
      </c>
      <c r="V32" s="239" t="str">
        <f>IFERROR(VLOOKUP(V31,'P1'!$B:$AP,41,FALSE),"")</f>
        <v/>
      </c>
      <c r="W32" s="239" t="str">
        <f>IFERROR(VLOOKUP(W31,'P1'!$B:$AP,41,FALSE),"")</f>
        <v/>
      </c>
      <c r="X32" s="239" t="str">
        <f>IFERROR(VLOOKUP(X31,'P1'!$B:$AP,41,FALSE),"")</f>
        <v/>
      </c>
      <c r="Y32" s="239" t="str">
        <f>IFERROR(VLOOKUP(Y31,'P1'!$B:$AP,41,FALSE),"")</f>
        <v/>
      </c>
      <c r="Z32" s="239" t="str">
        <f>IFERROR(VLOOKUP(Z31,'P1'!$B:$AP,41,FALSE),"")</f>
        <v/>
      </c>
      <c r="AA32" s="239" t="str">
        <f>IFERROR(VLOOKUP(AA31,'P1'!$B:$AP,41,FALSE),"")</f>
        <v/>
      </c>
      <c r="AB32" s="239" t="str">
        <f>IFERROR(VLOOKUP(AB31,'P1'!$B:$AP,41,FALSE),"")</f>
        <v/>
      </c>
      <c r="AC32" s="239" t="str">
        <f>IFERROR(VLOOKUP(AC31,'P1'!$B:$AP,41,FALSE),"")</f>
        <v/>
      </c>
      <c r="AD32" s="239" t="str">
        <f>IFERROR(VLOOKUP(AD31,'P1'!$B:$AP,41,FALSE),"")</f>
        <v/>
      </c>
      <c r="AE32" s="239" t="str">
        <f>IFERROR(VLOOKUP(AE31,'P1'!$B:$AP,41,FALSE),"")</f>
        <v/>
      </c>
      <c r="AF32" s="239" t="str">
        <f>IFERROR(VLOOKUP(AF31,'P1'!$B:$AP,41,FALSE),"")</f>
        <v/>
      </c>
      <c r="AG32" s="239" t="str">
        <f>IFERROR(VLOOKUP(AG31,'P1'!$B:$AP,41,FALSE),"")</f>
        <v/>
      </c>
      <c r="AH32" s="239" t="str">
        <f>IFERROR(VLOOKUP(AH31,'P1'!$B:$AP,41,FALSE),"")</f>
        <v/>
      </c>
      <c r="AI32" s="239" t="str">
        <f>IFERROR(VLOOKUP(AI31,'P1'!$B:$AP,41,FALSE),"")</f>
        <v/>
      </c>
      <c r="AJ32" s="239" t="str">
        <f>IFERROR(VLOOKUP(AJ31,'P1'!$B:$AP,41,FALSE),"")</f>
        <v/>
      </c>
      <c r="AK32" s="239" t="str">
        <f>IFERROR(VLOOKUP(AK31,'P1'!$B:$AP,41,FALSE),"")</f>
        <v/>
      </c>
      <c r="AL32" s="239" t="str">
        <f>IFERROR(VLOOKUP(AL31,'P1'!$B:$AP,41,FALSE),"")</f>
        <v/>
      </c>
      <c r="AM32" s="239" t="str">
        <f>IFERROR(VLOOKUP(AM31,'P1'!$B:$AP,41,FALSE),"")</f>
        <v/>
      </c>
      <c r="AN32" s="573"/>
      <c r="AO32" s="576"/>
      <c r="AP32" s="580"/>
      <c r="AQ32" s="581"/>
      <c r="AR32" s="576"/>
      <c r="AS32" s="211"/>
      <c r="AT32" s="206"/>
      <c r="AU32" s="240" t="str">
        <f>IFERROR(IF($D31="□",ROUNDDOWN($AO31/$AK$7,1),ROUNDDOWN($AO31/$AK$9,1)),"")</f>
        <v/>
      </c>
      <c r="AV32" s="240" t="str">
        <f>IFERROR(IF($D31="□",ROUNDDOWN($AN31/$AO$7,1),ROUNDDOWN($AN31/$AO$9,1)),"")</f>
        <v/>
      </c>
      <c r="AX32" s="240" t="str">
        <f>IFERROR(IF($D31="□",(VLOOKUP(F31,'[8]ますた君 '!$C:$E,3,FALSE)/($AK$7*4)),(VLOOKUP(F31,'[8]ますた君 '!$C:$E,3,FALSE)/($AK$9*4))),"")</f>
        <v/>
      </c>
      <c r="AY32" s="240" t="str">
        <f>IFERROR(IF($D31="□",(VLOOKUP(F31,'[8]ますた君 '!$C:$E,3,FALSE)/$AO$7),(VLOOKUP(F31,'[8]ますた君 '!$C:$E,3,FALSE)/$AO$9)),"")</f>
        <v/>
      </c>
    </row>
    <row r="33" spans="1:51" ht="12" customHeight="1">
      <c r="A33" s="586"/>
      <c r="B33" s="589"/>
      <c r="C33" s="592"/>
      <c r="D33" s="595"/>
      <c r="E33" s="598"/>
      <c r="F33" s="570"/>
      <c r="G33" s="571"/>
      <c r="H33" s="241" t="s">
        <v>374</v>
      </c>
      <c r="I33" s="239" t="str">
        <f>IFERROR(VLOOKUP(I31,'P1'!$B:$AP,31,FALSE),"")</f>
        <v/>
      </c>
      <c r="J33" s="239" t="str">
        <f>IFERROR(VLOOKUP(J31,'P1'!$B:$AP,31,FALSE),"")</f>
        <v/>
      </c>
      <c r="K33" s="239" t="str">
        <f>IFERROR(VLOOKUP(K31,'P1'!$B:$AP,31,FALSE),"")</f>
        <v/>
      </c>
      <c r="L33" s="239" t="str">
        <f>IFERROR(VLOOKUP(L31,'P1'!$B:$AP,31,FALSE),"")</f>
        <v/>
      </c>
      <c r="M33" s="239" t="str">
        <f>IFERROR(VLOOKUP(M31,'P1'!$B:$AP,31,FALSE),"")</f>
        <v/>
      </c>
      <c r="N33" s="239" t="str">
        <f>IFERROR(VLOOKUP(N31,'P1'!$B:$AP,31,FALSE),"")</f>
        <v/>
      </c>
      <c r="O33" s="239" t="str">
        <f>IFERROR(VLOOKUP(O31,'P1'!$B:$AP,31,FALSE),"")</f>
        <v/>
      </c>
      <c r="P33" s="239" t="str">
        <f>IFERROR(VLOOKUP(P31,'P1'!$B:$AP,31,FALSE),"")</f>
        <v/>
      </c>
      <c r="Q33" s="239" t="str">
        <f>IFERROR(VLOOKUP(Q31,'P1'!$B:$AP,31,FALSE),"")</f>
        <v/>
      </c>
      <c r="R33" s="239" t="str">
        <f>IFERROR(VLOOKUP(R31,'P1'!$B:$AP,31,FALSE),"")</f>
        <v/>
      </c>
      <c r="S33" s="239" t="str">
        <f>IFERROR(VLOOKUP(S31,'P1'!$B:$AP,31,FALSE),"")</f>
        <v/>
      </c>
      <c r="T33" s="239" t="str">
        <f>IFERROR(VLOOKUP(T31,'P1'!$B:$AP,31,FALSE),"")</f>
        <v/>
      </c>
      <c r="U33" s="239" t="str">
        <f>IFERROR(VLOOKUP(U31,'P1'!$B:$AP,31,FALSE),"")</f>
        <v/>
      </c>
      <c r="V33" s="239" t="str">
        <f>IFERROR(VLOOKUP(V31,'P1'!$B:$AP,31,FALSE),"")</f>
        <v/>
      </c>
      <c r="W33" s="239" t="str">
        <f>IFERROR(VLOOKUP(W31,'P1'!$B:$AP,31,FALSE),"")</f>
        <v/>
      </c>
      <c r="X33" s="239" t="str">
        <f>IFERROR(VLOOKUP(X31,'P1'!$B:$AP,31,FALSE),"")</f>
        <v/>
      </c>
      <c r="Y33" s="239" t="str">
        <f>IFERROR(VLOOKUP(Y31,'P1'!$B:$AP,31,FALSE),"")</f>
        <v/>
      </c>
      <c r="Z33" s="239" t="str">
        <f>IFERROR(VLOOKUP(Z31,'P1'!$B:$AP,31,FALSE),"")</f>
        <v/>
      </c>
      <c r="AA33" s="239" t="str">
        <f>IFERROR(VLOOKUP(AA31,'P1'!$B:$AP,31,FALSE),"")</f>
        <v/>
      </c>
      <c r="AB33" s="239" t="str">
        <f>IFERROR(VLOOKUP(AB31,'P1'!$B:$AP,31,FALSE),"")</f>
        <v/>
      </c>
      <c r="AC33" s="239" t="str">
        <f>IFERROR(VLOOKUP(AC31,'P1'!$B:$AP,31,FALSE),"")</f>
        <v/>
      </c>
      <c r="AD33" s="239" t="str">
        <f>IFERROR(VLOOKUP(AD31,'P1'!$B:$AP,31,FALSE),"")</f>
        <v/>
      </c>
      <c r="AE33" s="239" t="str">
        <f>IFERROR(VLOOKUP(AE31,'P1'!$B:$AP,31,FALSE),"")</f>
        <v/>
      </c>
      <c r="AF33" s="239" t="str">
        <f>IFERROR(VLOOKUP(AF31,'P1'!$B:$AP,31,FALSE),"")</f>
        <v/>
      </c>
      <c r="AG33" s="239" t="str">
        <f>IFERROR(VLOOKUP(AG31,'P1'!$B:$AP,31,FALSE),"")</f>
        <v/>
      </c>
      <c r="AH33" s="239" t="str">
        <f>IFERROR(VLOOKUP(AH31,'P1'!$B:$AP,31,FALSE),"")</f>
        <v/>
      </c>
      <c r="AI33" s="239" t="str">
        <f>IFERROR(VLOOKUP(AI31,'P1'!$B:$AP,31,FALSE),"")</f>
        <v/>
      </c>
      <c r="AJ33" s="239" t="str">
        <f>IFERROR(VLOOKUP(AJ31,'P1'!$B:$AP,31,FALSE),"")</f>
        <v/>
      </c>
      <c r="AK33" s="239" t="str">
        <f>IFERROR(VLOOKUP(AK31,'P1'!$B:$AP,31,FALSE),"")</f>
        <v/>
      </c>
      <c r="AL33" s="239" t="str">
        <f>IFERROR(VLOOKUP(AL31,'P1'!$B:$AP,31,FALSE),"")</f>
        <v/>
      </c>
      <c r="AM33" s="239" t="str">
        <f>IFERROR(VLOOKUP(AM31,'P1'!$B:$AP,31,FALSE),"")</f>
        <v/>
      </c>
      <c r="AN33" s="574"/>
      <c r="AO33" s="577"/>
      <c r="AP33" s="582"/>
      <c r="AQ33" s="583"/>
      <c r="AR33" s="577"/>
      <c r="AS33" s="211"/>
      <c r="AT33" s="206"/>
      <c r="AU33" s="242"/>
      <c r="AV33" s="242"/>
      <c r="AX33" s="242"/>
      <c r="AY33" s="242"/>
    </row>
    <row r="34" spans="1:51" ht="12" customHeight="1">
      <c r="A34" s="584">
        <v>5</v>
      </c>
      <c r="B34" s="587"/>
      <c r="C34" s="590"/>
      <c r="D34" s="593" t="s">
        <v>243</v>
      </c>
      <c r="E34" s="596"/>
      <c r="F34" s="566"/>
      <c r="G34" s="567"/>
      <c r="H34" s="236" t="s">
        <v>368</v>
      </c>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572">
        <f>+SUM(I35:AM36)</f>
        <v>0</v>
      </c>
      <c r="AO34" s="575">
        <f>IF($AN$4="４週",AN34/4,AN34/(DAY(EOMONTH($I$20,0))/7))</f>
        <v>0</v>
      </c>
      <c r="AP34" s="578"/>
      <c r="AQ34" s="579"/>
      <c r="AR34" s="575" t="str">
        <f>IF(AN23="４週",AU35,AV35)</f>
        <v/>
      </c>
      <c r="AS34" s="211"/>
      <c r="AT34" s="206"/>
      <c r="AU34" s="237" t="s">
        <v>369</v>
      </c>
      <c r="AV34" s="237" t="s">
        <v>370</v>
      </c>
      <c r="AX34" s="237" t="s">
        <v>371</v>
      </c>
      <c r="AY34" s="237" t="s">
        <v>372</v>
      </c>
    </row>
    <row r="35" spans="1:51" ht="12" customHeight="1">
      <c r="A35" s="585"/>
      <c r="B35" s="588"/>
      <c r="C35" s="591"/>
      <c r="D35" s="594"/>
      <c r="E35" s="597"/>
      <c r="F35" s="568"/>
      <c r="G35" s="569"/>
      <c r="H35" s="238" t="s">
        <v>373</v>
      </c>
      <c r="I35" s="239" t="str">
        <f>IFERROR(VLOOKUP(I34,'P1'!$B:$AP,41,FALSE),"")</f>
        <v/>
      </c>
      <c r="J35" s="239" t="str">
        <f>IFERROR(VLOOKUP(J34,'P1'!$B:$AP,41,FALSE),"")</f>
        <v/>
      </c>
      <c r="K35" s="239" t="str">
        <f>IFERROR(VLOOKUP(K34,'P1'!$B:$AP,41,FALSE),"")</f>
        <v/>
      </c>
      <c r="L35" s="239" t="str">
        <f>IFERROR(VLOOKUP(L34,'P1'!$B:$AP,41,FALSE),"")</f>
        <v/>
      </c>
      <c r="M35" s="239" t="str">
        <f>IFERROR(VLOOKUP(M34,'P1'!$B:$AP,41,FALSE),"")</f>
        <v/>
      </c>
      <c r="N35" s="239" t="str">
        <f>IFERROR(VLOOKUP(N34,'P1'!$B:$AP,41,FALSE),"")</f>
        <v/>
      </c>
      <c r="O35" s="239" t="str">
        <f>IFERROR(VLOOKUP(O34,'P1'!$B:$AP,41,FALSE),"")</f>
        <v/>
      </c>
      <c r="P35" s="239" t="str">
        <f>IFERROR(VLOOKUP(P34,'P1'!$B:$AP,41,FALSE),"")</f>
        <v/>
      </c>
      <c r="Q35" s="239" t="str">
        <f>IFERROR(VLOOKUP(Q34,'P1'!$B:$AP,41,FALSE),"")</f>
        <v/>
      </c>
      <c r="R35" s="239" t="str">
        <f>IFERROR(VLOOKUP(R34,'P1'!$B:$AP,41,FALSE),"")</f>
        <v/>
      </c>
      <c r="S35" s="239" t="str">
        <f>IFERROR(VLOOKUP(S34,'P1'!$B:$AP,41,FALSE),"")</f>
        <v/>
      </c>
      <c r="T35" s="239" t="str">
        <f>IFERROR(VLOOKUP(T34,'P1'!$B:$AP,41,FALSE),"")</f>
        <v/>
      </c>
      <c r="U35" s="239" t="str">
        <f>IFERROR(VLOOKUP(U34,'P1'!$B:$AP,41,FALSE),"")</f>
        <v/>
      </c>
      <c r="V35" s="239" t="str">
        <f>IFERROR(VLOOKUP(V34,'P1'!$B:$AP,41,FALSE),"")</f>
        <v/>
      </c>
      <c r="W35" s="239" t="str">
        <f>IFERROR(VLOOKUP(W34,'P1'!$B:$AP,41,FALSE),"")</f>
        <v/>
      </c>
      <c r="X35" s="239" t="str">
        <f>IFERROR(VLOOKUP(X34,'P1'!$B:$AP,41,FALSE),"")</f>
        <v/>
      </c>
      <c r="Y35" s="239" t="str">
        <f>IFERROR(VLOOKUP(Y34,'P1'!$B:$AP,41,FALSE),"")</f>
        <v/>
      </c>
      <c r="Z35" s="239" t="str">
        <f>IFERROR(VLOOKUP(Z34,'P1'!$B:$AP,41,FALSE),"")</f>
        <v/>
      </c>
      <c r="AA35" s="239" t="str">
        <f>IFERROR(VLOOKUP(AA34,'P1'!$B:$AP,41,FALSE),"")</f>
        <v/>
      </c>
      <c r="AB35" s="239" t="str">
        <f>IFERROR(VLOOKUP(AB34,'P1'!$B:$AP,41,FALSE),"")</f>
        <v/>
      </c>
      <c r="AC35" s="239" t="str">
        <f>IFERROR(VLOOKUP(AC34,'P1'!$B:$AP,41,FALSE),"")</f>
        <v/>
      </c>
      <c r="AD35" s="239" t="str">
        <f>IFERROR(VLOOKUP(AD34,'P1'!$B:$AP,41,FALSE),"")</f>
        <v/>
      </c>
      <c r="AE35" s="239" t="str">
        <f>IFERROR(VLOOKUP(AE34,'P1'!$B:$AP,41,FALSE),"")</f>
        <v/>
      </c>
      <c r="AF35" s="239" t="str">
        <f>IFERROR(VLOOKUP(AF34,'P1'!$B:$AP,41,FALSE),"")</f>
        <v/>
      </c>
      <c r="AG35" s="239" t="str">
        <f>IFERROR(VLOOKUP(AG34,'P1'!$B:$AP,41,FALSE),"")</f>
        <v/>
      </c>
      <c r="AH35" s="239" t="str">
        <f>IFERROR(VLOOKUP(AH34,'P1'!$B:$AP,41,FALSE),"")</f>
        <v/>
      </c>
      <c r="AI35" s="239" t="str">
        <f>IFERROR(VLOOKUP(AI34,'P1'!$B:$AP,41,FALSE),"")</f>
        <v/>
      </c>
      <c r="AJ35" s="239" t="str">
        <f>IFERROR(VLOOKUP(AJ34,'P1'!$B:$AP,41,FALSE),"")</f>
        <v/>
      </c>
      <c r="AK35" s="239" t="str">
        <f>IFERROR(VLOOKUP(AK34,'P1'!$B:$AP,41,FALSE),"")</f>
        <v/>
      </c>
      <c r="AL35" s="239" t="str">
        <f>IFERROR(VLOOKUP(AL34,'P1'!$B:$AP,41,FALSE),"")</f>
        <v/>
      </c>
      <c r="AM35" s="239" t="str">
        <f>IFERROR(VLOOKUP(AM34,'P1'!$B:$AP,41,FALSE),"")</f>
        <v/>
      </c>
      <c r="AN35" s="573"/>
      <c r="AO35" s="576"/>
      <c r="AP35" s="580"/>
      <c r="AQ35" s="581"/>
      <c r="AR35" s="576"/>
      <c r="AS35" s="211"/>
      <c r="AT35" s="206"/>
      <c r="AU35" s="240" t="str">
        <f>IFERROR(IF($D34="□",ROUNDDOWN($AO34/$AK$7,1),ROUNDDOWN($AO34/$AK$9,1)),"")</f>
        <v/>
      </c>
      <c r="AV35" s="240" t="str">
        <f>IFERROR(IF($D34="□",ROUNDDOWN($AN34/$AO$7,1),ROUNDDOWN($AN34/$AO$9,1)),"")</f>
        <v/>
      </c>
      <c r="AX35" s="240" t="str">
        <f>IFERROR(IF($D34="□",(VLOOKUP(F34,'[8]ますた君 '!$C:$E,3,FALSE)/($AK$7*4)),(VLOOKUP(F34,'[8]ますた君 '!$C:$E,3,FALSE)/($AK$9*4))),"")</f>
        <v/>
      </c>
      <c r="AY35" s="240" t="str">
        <f>IFERROR(IF($D34="□",(VLOOKUP(F34,'[8]ますた君 '!$C:$E,3,FALSE)/$AO$7),(VLOOKUP(F34,'[8]ますた君 '!$C:$E,3,FALSE)/$AO$9)),"")</f>
        <v/>
      </c>
    </row>
    <row r="36" spans="1:51" ht="12" customHeight="1">
      <c r="A36" s="586"/>
      <c r="B36" s="589"/>
      <c r="C36" s="592"/>
      <c r="D36" s="595"/>
      <c r="E36" s="598"/>
      <c r="F36" s="570"/>
      <c r="G36" s="571"/>
      <c r="H36" s="241" t="s">
        <v>374</v>
      </c>
      <c r="I36" s="239" t="str">
        <f>IFERROR(VLOOKUP(I34,'P1'!$B:$AP,31,FALSE),"")</f>
        <v/>
      </c>
      <c r="J36" s="239" t="str">
        <f>IFERROR(VLOOKUP(J34,'P1'!$B:$AP,31,FALSE),"")</f>
        <v/>
      </c>
      <c r="K36" s="239" t="str">
        <f>IFERROR(VLOOKUP(K34,'P1'!$B:$AP,31,FALSE),"")</f>
        <v/>
      </c>
      <c r="L36" s="239" t="str">
        <f>IFERROR(VLOOKUP(L34,'P1'!$B:$AP,31,FALSE),"")</f>
        <v/>
      </c>
      <c r="M36" s="239" t="str">
        <f>IFERROR(VLOOKUP(M34,'P1'!$B:$AP,31,FALSE),"")</f>
        <v/>
      </c>
      <c r="N36" s="239" t="str">
        <f>IFERROR(VLOOKUP(N34,'P1'!$B:$AP,31,FALSE),"")</f>
        <v/>
      </c>
      <c r="O36" s="239" t="str">
        <f>IFERROR(VLOOKUP(O34,'P1'!$B:$AP,31,FALSE),"")</f>
        <v/>
      </c>
      <c r="P36" s="239" t="str">
        <f>IFERROR(VLOOKUP(P34,'P1'!$B:$AP,31,FALSE),"")</f>
        <v/>
      </c>
      <c r="Q36" s="239" t="str">
        <f>IFERROR(VLOOKUP(Q34,'P1'!$B:$AP,31,FALSE),"")</f>
        <v/>
      </c>
      <c r="R36" s="239" t="str">
        <f>IFERROR(VLOOKUP(R34,'P1'!$B:$AP,31,FALSE),"")</f>
        <v/>
      </c>
      <c r="S36" s="239" t="str">
        <f>IFERROR(VLOOKUP(S34,'P1'!$B:$AP,31,FALSE),"")</f>
        <v/>
      </c>
      <c r="T36" s="239" t="str">
        <f>IFERROR(VLOOKUP(T34,'P1'!$B:$AP,31,FALSE),"")</f>
        <v/>
      </c>
      <c r="U36" s="239" t="str">
        <f>IFERROR(VLOOKUP(U34,'P1'!$B:$AP,31,FALSE),"")</f>
        <v/>
      </c>
      <c r="V36" s="239" t="str">
        <f>IFERROR(VLOOKUP(V34,'P1'!$B:$AP,31,FALSE),"")</f>
        <v/>
      </c>
      <c r="W36" s="239" t="str">
        <f>IFERROR(VLOOKUP(W34,'P1'!$B:$AP,31,FALSE),"")</f>
        <v/>
      </c>
      <c r="X36" s="239" t="str">
        <f>IFERROR(VLOOKUP(X34,'P1'!$B:$AP,31,FALSE),"")</f>
        <v/>
      </c>
      <c r="Y36" s="239" t="str">
        <f>IFERROR(VLOOKUP(Y34,'P1'!$B:$AP,31,FALSE),"")</f>
        <v/>
      </c>
      <c r="Z36" s="239" t="str">
        <f>IFERROR(VLOOKUP(Z34,'P1'!$B:$AP,31,FALSE),"")</f>
        <v/>
      </c>
      <c r="AA36" s="239" t="str">
        <f>IFERROR(VLOOKUP(AA34,'P1'!$B:$AP,31,FALSE),"")</f>
        <v/>
      </c>
      <c r="AB36" s="239" t="str">
        <f>IFERROR(VLOOKUP(AB34,'P1'!$B:$AP,31,FALSE),"")</f>
        <v/>
      </c>
      <c r="AC36" s="239" t="str">
        <f>IFERROR(VLOOKUP(AC34,'P1'!$B:$AP,31,FALSE),"")</f>
        <v/>
      </c>
      <c r="AD36" s="239" t="str">
        <f>IFERROR(VLOOKUP(AD34,'P1'!$B:$AP,31,FALSE),"")</f>
        <v/>
      </c>
      <c r="AE36" s="239" t="str">
        <f>IFERROR(VLOOKUP(AE34,'P1'!$B:$AP,31,FALSE),"")</f>
        <v/>
      </c>
      <c r="AF36" s="239" t="str">
        <f>IFERROR(VLOOKUP(AF34,'P1'!$B:$AP,31,FALSE),"")</f>
        <v/>
      </c>
      <c r="AG36" s="239" t="str">
        <f>IFERROR(VLOOKUP(AG34,'P1'!$B:$AP,31,FALSE),"")</f>
        <v/>
      </c>
      <c r="AH36" s="239" t="str">
        <f>IFERROR(VLOOKUP(AH34,'P1'!$B:$AP,31,FALSE),"")</f>
        <v/>
      </c>
      <c r="AI36" s="239" t="str">
        <f>IFERROR(VLOOKUP(AI34,'P1'!$B:$AP,31,FALSE),"")</f>
        <v/>
      </c>
      <c r="AJ36" s="239" t="str">
        <f>IFERROR(VLOOKUP(AJ34,'P1'!$B:$AP,31,FALSE),"")</f>
        <v/>
      </c>
      <c r="AK36" s="239" t="str">
        <f>IFERROR(VLOOKUP(AK34,'P1'!$B:$AP,31,FALSE),"")</f>
        <v/>
      </c>
      <c r="AL36" s="239" t="str">
        <f>IFERROR(VLOOKUP(AL34,'P1'!$B:$AP,31,FALSE),"")</f>
        <v/>
      </c>
      <c r="AM36" s="239" t="str">
        <f>IFERROR(VLOOKUP(AM34,'P1'!$B:$AP,31,FALSE),"")</f>
        <v/>
      </c>
      <c r="AN36" s="574"/>
      <c r="AO36" s="577"/>
      <c r="AP36" s="582"/>
      <c r="AQ36" s="583"/>
      <c r="AR36" s="577"/>
      <c r="AS36" s="211"/>
      <c r="AT36" s="206"/>
      <c r="AU36" s="242"/>
      <c r="AV36" s="242"/>
      <c r="AX36" s="242"/>
      <c r="AY36" s="242"/>
    </row>
    <row r="37" spans="1:51" ht="12" customHeight="1">
      <c r="A37" s="584">
        <v>6</v>
      </c>
      <c r="B37" s="587"/>
      <c r="C37" s="590"/>
      <c r="D37" s="593" t="s">
        <v>243</v>
      </c>
      <c r="E37" s="596"/>
      <c r="F37" s="566"/>
      <c r="G37" s="567"/>
      <c r="H37" s="236" t="s">
        <v>368</v>
      </c>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3"/>
      <c r="AM37" s="483"/>
      <c r="AN37" s="572">
        <f>+SUM(I38:AM39)</f>
        <v>0</v>
      </c>
      <c r="AO37" s="575">
        <f>IF($AN$4="４週",AN37/4,AN37/(DAY(EOMONTH($I$20,0))/7))</f>
        <v>0</v>
      </c>
      <c r="AP37" s="578"/>
      <c r="AQ37" s="579"/>
      <c r="AR37" s="575" t="str">
        <f>IF(AN26="４週",AU38,AV38)</f>
        <v/>
      </c>
      <c r="AS37" s="211"/>
      <c r="AT37" s="206"/>
      <c r="AU37" s="237" t="s">
        <v>369</v>
      </c>
      <c r="AV37" s="237" t="s">
        <v>370</v>
      </c>
      <c r="AX37" s="237" t="s">
        <v>371</v>
      </c>
      <c r="AY37" s="237" t="s">
        <v>372</v>
      </c>
    </row>
    <row r="38" spans="1:51" ht="12" customHeight="1">
      <c r="A38" s="585"/>
      <c r="B38" s="588"/>
      <c r="C38" s="591"/>
      <c r="D38" s="594"/>
      <c r="E38" s="597"/>
      <c r="F38" s="568"/>
      <c r="G38" s="569"/>
      <c r="H38" s="238" t="s">
        <v>373</v>
      </c>
      <c r="I38" s="239" t="str">
        <f>IFERROR(VLOOKUP(I37,'P1'!$B:$AP,41,FALSE),"")</f>
        <v/>
      </c>
      <c r="J38" s="239" t="str">
        <f>IFERROR(VLOOKUP(J37,'P1'!$B:$AP,41,FALSE),"")</f>
        <v/>
      </c>
      <c r="K38" s="239" t="str">
        <f>IFERROR(VLOOKUP(K37,'P1'!$B:$AP,41,FALSE),"")</f>
        <v/>
      </c>
      <c r="L38" s="239" t="str">
        <f>IFERROR(VLOOKUP(L37,'P1'!$B:$AP,41,FALSE),"")</f>
        <v/>
      </c>
      <c r="M38" s="239" t="str">
        <f>IFERROR(VLOOKUP(M37,'P1'!$B:$AP,41,FALSE),"")</f>
        <v/>
      </c>
      <c r="N38" s="239" t="str">
        <f>IFERROR(VLOOKUP(N37,'P1'!$B:$AP,41,FALSE),"")</f>
        <v/>
      </c>
      <c r="O38" s="239" t="str">
        <f>IFERROR(VLOOKUP(O37,'P1'!$B:$AP,41,FALSE),"")</f>
        <v/>
      </c>
      <c r="P38" s="239" t="str">
        <f>IFERROR(VLOOKUP(P37,'P1'!$B:$AP,41,FALSE),"")</f>
        <v/>
      </c>
      <c r="Q38" s="239" t="str">
        <f>IFERROR(VLOOKUP(Q37,'P1'!$B:$AP,41,FALSE),"")</f>
        <v/>
      </c>
      <c r="R38" s="239" t="str">
        <f>IFERROR(VLOOKUP(R37,'P1'!$B:$AP,41,FALSE),"")</f>
        <v/>
      </c>
      <c r="S38" s="239" t="str">
        <f>IFERROR(VLOOKUP(S37,'P1'!$B:$AP,41,FALSE),"")</f>
        <v/>
      </c>
      <c r="T38" s="239" t="str">
        <f>IFERROR(VLOOKUP(T37,'P1'!$B:$AP,41,FALSE),"")</f>
        <v/>
      </c>
      <c r="U38" s="239" t="str">
        <f>IFERROR(VLOOKUP(U37,'P1'!$B:$AP,41,FALSE),"")</f>
        <v/>
      </c>
      <c r="V38" s="239" t="str">
        <f>IFERROR(VLOOKUP(V37,'P1'!$B:$AP,41,FALSE),"")</f>
        <v/>
      </c>
      <c r="W38" s="239" t="str">
        <f>IFERROR(VLOOKUP(W37,'P1'!$B:$AP,41,FALSE),"")</f>
        <v/>
      </c>
      <c r="X38" s="239" t="str">
        <f>IFERROR(VLOOKUP(X37,'P1'!$B:$AP,41,FALSE),"")</f>
        <v/>
      </c>
      <c r="Y38" s="239" t="str">
        <f>IFERROR(VLOOKUP(Y37,'P1'!$B:$AP,41,FALSE),"")</f>
        <v/>
      </c>
      <c r="Z38" s="239" t="str">
        <f>IFERROR(VLOOKUP(Z37,'P1'!$B:$AP,41,FALSE),"")</f>
        <v/>
      </c>
      <c r="AA38" s="239" t="str">
        <f>IFERROR(VLOOKUP(AA37,'P1'!$B:$AP,41,FALSE),"")</f>
        <v/>
      </c>
      <c r="AB38" s="239" t="str">
        <f>IFERROR(VLOOKUP(AB37,'P1'!$B:$AP,41,FALSE),"")</f>
        <v/>
      </c>
      <c r="AC38" s="239" t="str">
        <f>IFERROR(VLOOKUP(AC37,'P1'!$B:$AP,41,FALSE),"")</f>
        <v/>
      </c>
      <c r="AD38" s="239" t="str">
        <f>IFERROR(VLOOKUP(AD37,'P1'!$B:$AP,41,FALSE),"")</f>
        <v/>
      </c>
      <c r="AE38" s="239" t="str">
        <f>IFERROR(VLOOKUP(AE37,'P1'!$B:$AP,41,FALSE),"")</f>
        <v/>
      </c>
      <c r="AF38" s="239" t="str">
        <f>IFERROR(VLOOKUP(AF37,'P1'!$B:$AP,41,FALSE),"")</f>
        <v/>
      </c>
      <c r="AG38" s="239" t="str">
        <f>IFERROR(VLOOKUP(AG37,'P1'!$B:$AP,41,FALSE),"")</f>
        <v/>
      </c>
      <c r="AH38" s="239" t="str">
        <f>IFERROR(VLOOKUP(AH37,'P1'!$B:$AP,41,FALSE),"")</f>
        <v/>
      </c>
      <c r="AI38" s="239" t="str">
        <f>IFERROR(VLOOKUP(AI37,'P1'!$B:$AP,41,FALSE),"")</f>
        <v/>
      </c>
      <c r="AJ38" s="239" t="str">
        <f>IFERROR(VLOOKUP(AJ37,'P1'!$B:$AP,41,FALSE),"")</f>
        <v/>
      </c>
      <c r="AK38" s="239" t="str">
        <f>IFERROR(VLOOKUP(AK37,'P1'!$B:$AP,41,FALSE),"")</f>
        <v/>
      </c>
      <c r="AL38" s="239" t="str">
        <f>IFERROR(VLOOKUP(AL37,'P1'!$B:$AP,41,FALSE),"")</f>
        <v/>
      </c>
      <c r="AM38" s="239" t="str">
        <f>IFERROR(VLOOKUP(AM37,'P1'!$B:$AP,41,FALSE),"")</f>
        <v/>
      </c>
      <c r="AN38" s="573"/>
      <c r="AO38" s="576"/>
      <c r="AP38" s="580"/>
      <c r="AQ38" s="581"/>
      <c r="AR38" s="576"/>
      <c r="AS38" s="211"/>
      <c r="AT38" s="206"/>
      <c r="AU38" s="240" t="str">
        <f>IFERROR(IF($D37="□",ROUNDDOWN($AO37/$AK$7,1),ROUNDDOWN($AO37/$AK$9,1)),"")</f>
        <v/>
      </c>
      <c r="AV38" s="240" t="str">
        <f>IFERROR(IF($D37="□",ROUNDDOWN($AN37/$AO$7,1),ROUNDDOWN($AN37/$AO$9,1)),"")</f>
        <v/>
      </c>
      <c r="AX38" s="240" t="str">
        <f>IFERROR(IF($D37="□",(VLOOKUP(F37,'[8]ますた君 '!$C:$E,3,FALSE)/($AK$7*4)),(VLOOKUP(F37,'[8]ますた君 '!$C:$E,3,FALSE)/($AK$9*4))),"")</f>
        <v/>
      </c>
      <c r="AY38" s="240" t="str">
        <f>IFERROR(IF($D37="□",(VLOOKUP(F37,'[8]ますた君 '!$C:$E,3,FALSE)/$AO$7),(VLOOKUP(F37,'[8]ますた君 '!$C:$E,3,FALSE)/$AO$9)),"")</f>
        <v/>
      </c>
    </row>
    <row r="39" spans="1:51" ht="12" customHeight="1">
      <c r="A39" s="586"/>
      <c r="B39" s="589"/>
      <c r="C39" s="592"/>
      <c r="D39" s="595"/>
      <c r="E39" s="598"/>
      <c r="F39" s="570"/>
      <c r="G39" s="571"/>
      <c r="H39" s="241" t="s">
        <v>374</v>
      </c>
      <c r="I39" s="239" t="str">
        <f>IFERROR(VLOOKUP(I37,'P1'!$B:$AP,31,FALSE),"")</f>
        <v/>
      </c>
      <c r="J39" s="239" t="str">
        <f>IFERROR(VLOOKUP(J37,'P1'!$B:$AP,31,FALSE),"")</f>
        <v/>
      </c>
      <c r="K39" s="239" t="str">
        <f>IFERROR(VLOOKUP(K37,'P1'!$B:$AP,31,FALSE),"")</f>
        <v/>
      </c>
      <c r="L39" s="239" t="str">
        <f>IFERROR(VLOOKUP(L37,'P1'!$B:$AP,31,FALSE),"")</f>
        <v/>
      </c>
      <c r="M39" s="239" t="str">
        <f>IFERROR(VLOOKUP(M37,'P1'!$B:$AP,31,FALSE),"")</f>
        <v/>
      </c>
      <c r="N39" s="239" t="str">
        <f>IFERROR(VLOOKUP(N37,'P1'!$B:$AP,31,FALSE),"")</f>
        <v/>
      </c>
      <c r="O39" s="239" t="str">
        <f>IFERROR(VLOOKUP(O37,'P1'!$B:$AP,31,FALSE),"")</f>
        <v/>
      </c>
      <c r="P39" s="239" t="str">
        <f>IFERROR(VLOOKUP(P37,'P1'!$B:$AP,31,FALSE),"")</f>
        <v/>
      </c>
      <c r="Q39" s="239" t="str">
        <f>IFERROR(VLOOKUP(Q37,'P1'!$B:$AP,31,FALSE),"")</f>
        <v/>
      </c>
      <c r="R39" s="239" t="str">
        <f>IFERROR(VLOOKUP(R37,'P1'!$B:$AP,31,FALSE),"")</f>
        <v/>
      </c>
      <c r="S39" s="239" t="str">
        <f>IFERROR(VLOOKUP(S37,'P1'!$B:$AP,31,FALSE),"")</f>
        <v/>
      </c>
      <c r="T39" s="239" t="str">
        <f>IFERROR(VLOOKUP(T37,'P1'!$B:$AP,31,FALSE),"")</f>
        <v/>
      </c>
      <c r="U39" s="239" t="str">
        <f>IFERROR(VLOOKUP(U37,'P1'!$B:$AP,31,FALSE),"")</f>
        <v/>
      </c>
      <c r="V39" s="239" t="str">
        <f>IFERROR(VLOOKUP(V37,'P1'!$B:$AP,31,FALSE),"")</f>
        <v/>
      </c>
      <c r="W39" s="239" t="str">
        <f>IFERROR(VLOOKUP(W37,'P1'!$B:$AP,31,FALSE),"")</f>
        <v/>
      </c>
      <c r="X39" s="239" t="str">
        <f>IFERROR(VLOOKUP(X37,'P1'!$B:$AP,31,FALSE),"")</f>
        <v/>
      </c>
      <c r="Y39" s="239" t="str">
        <f>IFERROR(VLOOKUP(Y37,'P1'!$B:$AP,31,FALSE),"")</f>
        <v/>
      </c>
      <c r="Z39" s="239" t="str">
        <f>IFERROR(VLOOKUP(Z37,'P1'!$B:$AP,31,FALSE),"")</f>
        <v/>
      </c>
      <c r="AA39" s="239" t="str">
        <f>IFERROR(VLOOKUP(AA37,'P1'!$B:$AP,31,FALSE),"")</f>
        <v/>
      </c>
      <c r="AB39" s="239" t="str">
        <f>IFERROR(VLOOKUP(AB37,'P1'!$B:$AP,31,FALSE),"")</f>
        <v/>
      </c>
      <c r="AC39" s="239" t="str">
        <f>IFERROR(VLOOKUP(AC37,'P1'!$B:$AP,31,FALSE),"")</f>
        <v/>
      </c>
      <c r="AD39" s="239" t="str">
        <f>IFERROR(VLOOKUP(AD37,'P1'!$B:$AP,31,FALSE),"")</f>
        <v/>
      </c>
      <c r="AE39" s="239" t="str">
        <f>IFERROR(VLOOKUP(AE37,'P1'!$B:$AP,31,FALSE),"")</f>
        <v/>
      </c>
      <c r="AF39" s="239" t="str">
        <f>IFERROR(VLOOKUP(AF37,'P1'!$B:$AP,31,FALSE),"")</f>
        <v/>
      </c>
      <c r="AG39" s="239" t="str">
        <f>IFERROR(VLOOKUP(AG37,'P1'!$B:$AP,31,FALSE),"")</f>
        <v/>
      </c>
      <c r="AH39" s="239" t="str">
        <f>IFERROR(VLOOKUP(AH37,'P1'!$B:$AP,31,FALSE),"")</f>
        <v/>
      </c>
      <c r="AI39" s="239" t="str">
        <f>IFERROR(VLOOKUP(AI37,'P1'!$B:$AP,31,FALSE),"")</f>
        <v/>
      </c>
      <c r="AJ39" s="239" t="str">
        <f>IFERROR(VLOOKUP(AJ37,'P1'!$B:$AP,31,FALSE),"")</f>
        <v/>
      </c>
      <c r="AK39" s="239" t="str">
        <f>IFERROR(VLOOKUP(AK37,'P1'!$B:$AP,31,FALSE),"")</f>
        <v/>
      </c>
      <c r="AL39" s="239" t="str">
        <f>IFERROR(VLOOKUP(AL37,'P1'!$B:$AP,31,FALSE),"")</f>
        <v/>
      </c>
      <c r="AM39" s="239" t="str">
        <f>IFERROR(VLOOKUP(AM37,'P1'!$B:$AP,31,FALSE),"")</f>
        <v/>
      </c>
      <c r="AN39" s="574"/>
      <c r="AO39" s="577"/>
      <c r="AP39" s="582"/>
      <c r="AQ39" s="583"/>
      <c r="AR39" s="577"/>
      <c r="AS39" s="211"/>
      <c r="AT39" s="206"/>
      <c r="AU39" s="242"/>
      <c r="AV39" s="242"/>
      <c r="AX39" s="242"/>
      <c r="AY39" s="242"/>
    </row>
    <row r="40" spans="1:51" ht="12" customHeight="1">
      <c r="A40" s="584">
        <v>7</v>
      </c>
      <c r="B40" s="587"/>
      <c r="C40" s="590"/>
      <c r="D40" s="593" t="s">
        <v>243</v>
      </c>
      <c r="E40" s="596"/>
      <c r="F40" s="566"/>
      <c r="G40" s="567"/>
      <c r="H40" s="236" t="s">
        <v>368</v>
      </c>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572">
        <f>+SUM(I41:AM42)</f>
        <v>0</v>
      </c>
      <c r="AO40" s="575">
        <f>IF($AN$4="４週",AN40/4,AN40/(DAY(EOMONTH($I$20,0))/7))</f>
        <v>0</v>
      </c>
      <c r="AP40" s="578"/>
      <c r="AQ40" s="579"/>
      <c r="AR40" s="575" t="str">
        <f>IF(AN29="４週",AU41,AV41)</f>
        <v/>
      </c>
      <c r="AS40" s="211"/>
      <c r="AT40" s="206"/>
      <c r="AU40" s="237" t="s">
        <v>369</v>
      </c>
      <c r="AV40" s="237" t="s">
        <v>370</v>
      </c>
      <c r="AX40" s="237" t="s">
        <v>371</v>
      </c>
      <c r="AY40" s="237" t="s">
        <v>372</v>
      </c>
    </row>
    <row r="41" spans="1:51" ht="12" customHeight="1">
      <c r="A41" s="585"/>
      <c r="B41" s="588"/>
      <c r="C41" s="591"/>
      <c r="D41" s="594"/>
      <c r="E41" s="597"/>
      <c r="F41" s="568"/>
      <c r="G41" s="569"/>
      <c r="H41" s="238" t="s">
        <v>373</v>
      </c>
      <c r="I41" s="239" t="str">
        <f>IFERROR(VLOOKUP(I40,'P1'!$B:$AP,41,FALSE),"")</f>
        <v/>
      </c>
      <c r="J41" s="239" t="str">
        <f>IFERROR(VLOOKUP(J40,'P1'!$B:$AP,41,FALSE),"")</f>
        <v/>
      </c>
      <c r="K41" s="239" t="str">
        <f>IFERROR(VLOOKUP(K40,'P1'!$B:$AP,41,FALSE),"")</f>
        <v/>
      </c>
      <c r="L41" s="239" t="str">
        <f>IFERROR(VLOOKUP(L40,'P1'!$B:$AP,41,FALSE),"")</f>
        <v/>
      </c>
      <c r="M41" s="239" t="str">
        <f>IFERROR(VLOOKUP(M40,'P1'!$B:$AP,41,FALSE),"")</f>
        <v/>
      </c>
      <c r="N41" s="239" t="str">
        <f>IFERROR(VLOOKUP(N40,'P1'!$B:$AP,41,FALSE),"")</f>
        <v/>
      </c>
      <c r="O41" s="239" t="str">
        <f>IFERROR(VLOOKUP(O40,'P1'!$B:$AP,41,FALSE),"")</f>
        <v/>
      </c>
      <c r="P41" s="239" t="str">
        <f>IFERROR(VLOOKUP(P40,'P1'!$B:$AP,41,FALSE),"")</f>
        <v/>
      </c>
      <c r="Q41" s="239" t="str">
        <f>IFERROR(VLOOKUP(Q40,'P1'!$B:$AP,41,FALSE),"")</f>
        <v/>
      </c>
      <c r="R41" s="239" t="str">
        <f>IFERROR(VLOOKUP(R40,'P1'!$B:$AP,41,FALSE),"")</f>
        <v/>
      </c>
      <c r="S41" s="239" t="str">
        <f>IFERROR(VLOOKUP(S40,'P1'!$B:$AP,41,FALSE),"")</f>
        <v/>
      </c>
      <c r="T41" s="239" t="str">
        <f>IFERROR(VLOOKUP(T40,'P1'!$B:$AP,41,FALSE),"")</f>
        <v/>
      </c>
      <c r="U41" s="239" t="str">
        <f>IFERROR(VLOOKUP(U40,'P1'!$B:$AP,41,FALSE),"")</f>
        <v/>
      </c>
      <c r="V41" s="239" t="str">
        <f>IFERROR(VLOOKUP(V40,'P1'!$B:$AP,41,FALSE),"")</f>
        <v/>
      </c>
      <c r="W41" s="239" t="str">
        <f>IFERROR(VLOOKUP(W40,'P1'!$B:$AP,41,FALSE),"")</f>
        <v/>
      </c>
      <c r="X41" s="239" t="str">
        <f>IFERROR(VLOOKUP(X40,'P1'!$B:$AP,41,FALSE),"")</f>
        <v/>
      </c>
      <c r="Y41" s="239" t="str">
        <f>IFERROR(VLOOKUP(Y40,'P1'!$B:$AP,41,FALSE),"")</f>
        <v/>
      </c>
      <c r="Z41" s="239" t="str">
        <f>IFERROR(VLOOKUP(Z40,'P1'!$B:$AP,41,FALSE),"")</f>
        <v/>
      </c>
      <c r="AA41" s="239" t="str">
        <f>IFERROR(VLOOKUP(AA40,'P1'!$B:$AP,41,FALSE),"")</f>
        <v/>
      </c>
      <c r="AB41" s="239" t="str">
        <f>IFERROR(VLOOKUP(AB40,'P1'!$B:$AP,41,FALSE),"")</f>
        <v/>
      </c>
      <c r="AC41" s="239" t="str">
        <f>IFERROR(VLOOKUP(AC40,'P1'!$B:$AP,41,FALSE),"")</f>
        <v/>
      </c>
      <c r="AD41" s="239" t="str">
        <f>IFERROR(VLOOKUP(AD40,'P1'!$B:$AP,41,FALSE),"")</f>
        <v/>
      </c>
      <c r="AE41" s="239" t="str">
        <f>IFERROR(VLOOKUP(AE40,'P1'!$B:$AP,41,FALSE),"")</f>
        <v/>
      </c>
      <c r="AF41" s="239" t="str">
        <f>IFERROR(VLOOKUP(AF40,'P1'!$B:$AP,41,FALSE),"")</f>
        <v/>
      </c>
      <c r="AG41" s="239" t="str">
        <f>IFERROR(VLOOKUP(AG40,'P1'!$B:$AP,41,FALSE),"")</f>
        <v/>
      </c>
      <c r="AH41" s="239" t="str">
        <f>IFERROR(VLOOKUP(AH40,'P1'!$B:$AP,41,FALSE),"")</f>
        <v/>
      </c>
      <c r="AI41" s="239" t="str">
        <f>IFERROR(VLOOKUP(AI40,'P1'!$B:$AP,41,FALSE),"")</f>
        <v/>
      </c>
      <c r="AJ41" s="239" t="str">
        <f>IFERROR(VLOOKUP(AJ40,'P1'!$B:$AP,41,FALSE),"")</f>
        <v/>
      </c>
      <c r="AK41" s="239" t="str">
        <f>IFERROR(VLOOKUP(AK40,'P1'!$B:$AP,41,FALSE),"")</f>
        <v/>
      </c>
      <c r="AL41" s="239" t="str">
        <f>IFERROR(VLOOKUP(AL40,'P1'!$B:$AP,41,FALSE),"")</f>
        <v/>
      </c>
      <c r="AM41" s="239" t="str">
        <f>IFERROR(VLOOKUP(AM40,'P1'!$B:$AP,41,FALSE),"")</f>
        <v/>
      </c>
      <c r="AN41" s="573"/>
      <c r="AO41" s="576"/>
      <c r="AP41" s="580"/>
      <c r="AQ41" s="581"/>
      <c r="AR41" s="576"/>
      <c r="AS41" s="211"/>
      <c r="AT41" s="206"/>
      <c r="AU41" s="240" t="str">
        <f>IFERROR(IF($D40="□",ROUNDDOWN($AO40/$AK$7,1),ROUNDDOWN($AO40/$AK$9,1)),"")</f>
        <v/>
      </c>
      <c r="AV41" s="240" t="str">
        <f>IFERROR(IF($D40="□",ROUNDDOWN($AN40/$AO$7,1),ROUNDDOWN($AN40/$AO$9,1)),"")</f>
        <v/>
      </c>
      <c r="AX41" s="240" t="str">
        <f>IFERROR(IF($D40="□",(VLOOKUP(F40,'[8]ますた君 '!$C:$E,3,FALSE)/($AK$7*4)),(VLOOKUP(F40,'[8]ますた君 '!$C:$E,3,FALSE)/($AK$9*4))),"")</f>
        <v/>
      </c>
      <c r="AY41" s="240" t="str">
        <f>IFERROR(IF($D40="□",(VLOOKUP(F40,'[8]ますた君 '!$C:$E,3,FALSE)/$AO$7),(VLOOKUP(F40,'[8]ますた君 '!$C:$E,3,FALSE)/$AO$9)),"")</f>
        <v/>
      </c>
    </row>
    <row r="42" spans="1:51" ht="12" customHeight="1">
      <c r="A42" s="586"/>
      <c r="B42" s="589"/>
      <c r="C42" s="592"/>
      <c r="D42" s="595"/>
      <c r="E42" s="598"/>
      <c r="F42" s="570"/>
      <c r="G42" s="571"/>
      <c r="H42" s="241" t="s">
        <v>374</v>
      </c>
      <c r="I42" s="239" t="str">
        <f>IFERROR(VLOOKUP(I40,'P1'!$B:$AP,31,FALSE),"")</f>
        <v/>
      </c>
      <c r="J42" s="239" t="str">
        <f>IFERROR(VLOOKUP(J40,'P1'!$B:$AP,31,FALSE),"")</f>
        <v/>
      </c>
      <c r="K42" s="239" t="str">
        <f>IFERROR(VLOOKUP(K40,'P1'!$B:$AP,31,FALSE),"")</f>
        <v/>
      </c>
      <c r="L42" s="239" t="str">
        <f>IFERROR(VLOOKUP(L40,'P1'!$B:$AP,31,FALSE),"")</f>
        <v/>
      </c>
      <c r="M42" s="239" t="str">
        <f>IFERROR(VLOOKUP(M40,'P1'!$B:$AP,31,FALSE),"")</f>
        <v/>
      </c>
      <c r="N42" s="239" t="str">
        <f>IFERROR(VLOOKUP(N40,'P1'!$B:$AP,31,FALSE),"")</f>
        <v/>
      </c>
      <c r="O42" s="239" t="str">
        <f>IFERROR(VLOOKUP(O40,'P1'!$B:$AP,31,FALSE),"")</f>
        <v/>
      </c>
      <c r="P42" s="239" t="str">
        <f>IFERROR(VLOOKUP(P40,'P1'!$B:$AP,31,FALSE),"")</f>
        <v/>
      </c>
      <c r="Q42" s="239" t="str">
        <f>IFERROR(VLOOKUP(Q40,'P1'!$B:$AP,31,FALSE),"")</f>
        <v/>
      </c>
      <c r="R42" s="239" t="str">
        <f>IFERROR(VLOOKUP(R40,'P1'!$B:$AP,31,FALSE),"")</f>
        <v/>
      </c>
      <c r="S42" s="239" t="str">
        <f>IFERROR(VLOOKUP(S40,'P1'!$B:$AP,31,FALSE),"")</f>
        <v/>
      </c>
      <c r="T42" s="239" t="str">
        <f>IFERROR(VLOOKUP(T40,'P1'!$B:$AP,31,FALSE),"")</f>
        <v/>
      </c>
      <c r="U42" s="239" t="str">
        <f>IFERROR(VLOOKUP(U40,'P1'!$B:$AP,31,FALSE),"")</f>
        <v/>
      </c>
      <c r="V42" s="239" t="str">
        <f>IFERROR(VLOOKUP(V40,'P1'!$B:$AP,31,FALSE),"")</f>
        <v/>
      </c>
      <c r="W42" s="239" t="str">
        <f>IFERROR(VLOOKUP(W40,'P1'!$B:$AP,31,FALSE),"")</f>
        <v/>
      </c>
      <c r="X42" s="239" t="str">
        <f>IFERROR(VLOOKUP(X40,'P1'!$B:$AP,31,FALSE),"")</f>
        <v/>
      </c>
      <c r="Y42" s="239" t="str">
        <f>IFERROR(VLOOKUP(Y40,'P1'!$B:$AP,31,FALSE),"")</f>
        <v/>
      </c>
      <c r="Z42" s="239" t="str">
        <f>IFERROR(VLOOKUP(Z40,'P1'!$B:$AP,31,FALSE),"")</f>
        <v/>
      </c>
      <c r="AA42" s="239" t="str">
        <f>IFERROR(VLOOKUP(AA40,'P1'!$B:$AP,31,FALSE),"")</f>
        <v/>
      </c>
      <c r="AB42" s="239" t="str">
        <f>IFERROR(VLOOKUP(AB40,'P1'!$B:$AP,31,FALSE),"")</f>
        <v/>
      </c>
      <c r="AC42" s="239" t="str">
        <f>IFERROR(VLOOKUP(AC40,'P1'!$B:$AP,31,FALSE),"")</f>
        <v/>
      </c>
      <c r="AD42" s="239" t="str">
        <f>IFERROR(VLOOKUP(AD40,'P1'!$B:$AP,31,FALSE),"")</f>
        <v/>
      </c>
      <c r="AE42" s="239" t="str">
        <f>IFERROR(VLOOKUP(AE40,'P1'!$B:$AP,31,FALSE),"")</f>
        <v/>
      </c>
      <c r="AF42" s="239" t="str">
        <f>IFERROR(VLOOKUP(AF40,'P1'!$B:$AP,31,FALSE),"")</f>
        <v/>
      </c>
      <c r="AG42" s="239" t="str">
        <f>IFERROR(VLOOKUP(AG40,'P1'!$B:$AP,31,FALSE),"")</f>
        <v/>
      </c>
      <c r="AH42" s="239" t="str">
        <f>IFERROR(VLOOKUP(AH40,'P1'!$B:$AP,31,FALSE),"")</f>
        <v/>
      </c>
      <c r="AI42" s="239" t="str">
        <f>IFERROR(VLOOKUP(AI40,'P1'!$B:$AP,31,FALSE),"")</f>
        <v/>
      </c>
      <c r="AJ42" s="239" t="str">
        <f>IFERROR(VLOOKUP(AJ40,'P1'!$B:$AP,31,FALSE),"")</f>
        <v/>
      </c>
      <c r="AK42" s="239" t="str">
        <f>IFERROR(VLOOKUP(AK40,'P1'!$B:$AP,31,FALSE),"")</f>
        <v/>
      </c>
      <c r="AL42" s="239" t="str">
        <f>IFERROR(VLOOKUP(AL40,'P1'!$B:$AP,31,FALSE),"")</f>
        <v/>
      </c>
      <c r="AM42" s="239" t="str">
        <f>IFERROR(VLOOKUP(AM40,'P1'!$B:$AP,31,FALSE),"")</f>
        <v/>
      </c>
      <c r="AN42" s="574"/>
      <c r="AO42" s="577"/>
      <c r="AP42" s="582"/>
      <c r="AQ42" s="583"/>
      <c r="AR42" s="577"/>
      <c r="AS42" s="211"/>
      <c r="AT42" s="206"/>
      <c r="AU42" s="242"/>
      <c r="AV42" s="242"/>
      <c r="AX42" s="242"/>
      <c r="AY42" s="242"/>
    </row>
    <row r="43" spans="1:51" ht="12" customHeight="1">
      <c r="A43" s="584">
        <v>8</v>
      </c>
      <c r="B43" s="587"/>
      <c r="C43" s="590"/>
      <c r="D43" s="593" t="s">
        <v>243</v>
      </c>
      <c r="E43" s="596"/>
      <c r="F43" s="566"/>
      <c r="G43" s="567"/>
      <c r="H43" s="236" t="s">
        <v>368</v>
      </c>
      <c r="I43" s="483"/>
      <c r="J43" s="483"/>
      <c r="K43" s="483"/>
      <c r="L43" s="483"/>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572">
        <f>+SUM(I44:AM45)</f>
        <v>0</v>
      </c>
      <c r="AO43" s="575">
        <f>IF($AN$4="４週",AN43/4,AN43/(DAY(EOMONTH($I$20,0))/7))</f>
        <v>0</v>
      </c>
      <c r="AP43" s="578"/>
      <c r="AQ43" s="579"/>
      <c r="AR43" s="575" t="str">
        <f>IF(AN32="４週",AU44,AV44)</f>
        <v/>
      </c>
      <c r="AS43" s="211"/>
      <c r="AT43" s="206"/>
      <c r="AU43" s="237" t="s">
        <v>369</v>
      </c>
      <c r="AV43" s="237" t="s">
        <v>370</v>
      </c>
      <c r="AX43" s="237" t="s">
        <v>371</v>
      </c>
      <c r="AY43" s="237" t="s">
        <v>372</v>
      </c>
    </row>
    <row r="44" spans="1:51" ht="12" customHeight="1">
      <c r="A44" s="585"/>
      <c r="B44" s="588"/>
      <c r="C44" s="591"/>
      <c r="D44" s="594"/>
      <c r="E44" s="597"/>
      <c r="F44" s="568"/>
      <c r="G44" s="569"/>
      <c r="H44" s="238" t="s">
        <v>373</v>
      </c>
      <c r="I44" s="239" t="str">
        <f>IFERROR(VLOOKUP(I43,'P1'!$B:$AP,41,FALSE),"")</f>
        <v/>
      </c>
      <c r="J44" s="239" t="str">
        <f>IFERROR(VLOOKUP(J43,'P1'!$B:$AP,41,FALSE),"")</f>
        <v/>
      </c>
      <c r="K44" s="239" t="str">
        <f>IFERROR(VLOOKUP(K43,'P1'!$B:$AP,41,FALSE),"")</f>
        <v/>
      </c>
      <c r="L44" s="239" t="str">
        <f>IFERROR(VLOOKUP(L43,'P1'!$B:$AP,41,FALSE),"")</f>
        <v/>
      </c>
      <c r="M44" s="239" t="str">
        <f>IFERROR(VLOOKUP(M43,'P1'!$B:$AP,41,FALSE),"")</f>
        <v/>
      </c>
      <c r="N44" s="239" t="str">
        <f>IFERROR(VLOOKUP(N43,'P1'!$B:$AP,41,FALSE),"")</f>
        <v/>
      </c>
      <c r="O44" s="239" t="str">
        <f>IFERROR(VLOOKUP(O43,'P1'!$B:$AP,41,FALSE),"")</f>
        <v/>
      </c>
      <c r="P44" s="239" t="str">
        <f>IFERROR(VLOOKUP(P43,'P1'!$B:$AP,41,FALSE),"")</f>
        <v/>
      </c>
      <c r="Q44" s="239" t="str">
        <f>IFERROR(VLOOKUP(Q43,'P1'!$B:$AP,41,FALSE),"")</f>
        <v/>
      </c>
      <c r="R44" s="239" t="str">
        <f>IFERROR(VLOOKUP(R43,'P1'!$B:$AP,41,FALSE),"")</f>
        <v/>
      </c>
      <c r="S44" s="239" t="str">
        <f>IFERROR(VLOOKUP(S43,'P1'!$B:$AP,41,FALSE),"")</f>
        <v/>
      </c>
      <c r="T44" s="239" t="str">
        <f>IFERROR(VLOOKUP(T43,'P1'!$B:$AP,41,FALSE),"")</f>
        <v/>
      </c>
      <c r="U44" s="239" t="str">
        <f>IFERROR(VLOOKUP(U43,'P1'!$B:$AP,41,FALSE),"")</f>
        <v/>
      </c>
      <c r="V44" s="239" t="str">
        <f>IFERROR(VLOOKUP(V43,'P1'!$B:$AP,41,FALSE),"")</f>
        <v/>
      </c>
      <c r="W44" s="239" t="str">
        <f>IFERROR(VLOOKUP(W43,'P1'!$B:$AP,41,FALSE),"")</f>
        <v/>
      </c>
      <c r="X44" s="239" t="str">
        <f>IFERROR(VLOOKUP(X43,'P1'!$B:$AP,41,FALSE),"")</f>
        <v/>
      </c>
      <c r="Y44" s="239" t="str">
        <f>IFERROR(VLOOKUP(Y43,'P1'!$B:$AP,41,FALSE),"")</f>
        <v/>
      </c>
      <c r="Z44" s="239" t="str">
        <f>IFERROR(VLOOKUP(Z43,'P1'!$B:$AP,41,FALSE),"")</f>
        <v/>
      </c>
      <c r="AA44" s="239" t="str">
        <f>IFERROR(VLOOKUP(AA43,'P1'!$B:$AP,41,FALSE),"")</f>
        <v/>
      </c>
      <c r="AB44" s="239" t="str">
        <f>IFERROR(VLOOKUP(AB43,'P1'!$B:$AP,41,FALSE),"")</f>
        <v/>
      </c>
      <c r="AC44" s="239" t="str">
        <f>IFERROR(VLOOKUP(AC43,'P1'!$B:$AP,41,FALSE),"")</f>
        <v/>
      </c>
      <c r="AD44" s="239" t="str">
        <f>IFERROR(VLOOKUP(AD43,'P1'!$B:$AP,41,FALSE),"")</f>
        <v/>
      </c>
      <c r="AE44" s="239" t="str">
        <f>IFERROR(VLOOKUP(AE43,'P1'!$B:$AP,41,FALSE),"")</f>
        <v/>
      </c>
      <c r="AF44" s="239" t="str">
        <f>IFERROR(VLOOKUP(AF43,'P1'!$B:$AP,41,FALSE),"")</f>
        <v/>
      </c>
      <c r="AG44" s="239" t="str">
        <f>IFERROR(VLOOKUP(AG43,'P1'!$B:$AP,41,FALSE),"")</f>
        <v/>
      </c>
      <c r="AH44" s="239" t="str">
        <f>IFERROR(VLOOKUP(AH43,'P1'!$B:$AP,41,FALSE),"")</f>
        <v/>
      </c>
      <c r="AI44" s="239" t="str">
        <f>IFERROR(VLOOKUP(AI43,'P1'!$B:$AP,41,FALSE),"")</f>
        <v/>
      </c>
      <c r="AJ44" s="239" t="str">
        <f>IFERROR(VLOOKUP(AJ43,'P1'!$B:$AP,41,FALSE),"")</f>
        <v/>
      </c>
      <c r="AK44" s="239" t="str">
        <f>IFERROR(VLOOKUP(AK43,'P1'!$B:$AP,41,FALSE),"")</f>
        <v/>
      </c>
      <c r="AL44" s="239" t="str">
        <f>IFERROR(VLOOKUP(AL43,'P1'!$B:$AP,41,FALSE),"")</f>
        <v/>
      </c>
      <c r="AM44" s="239" t="str">
        <f>IFERROR(VLOOKUP(AM43,'P1'!$B:$AP,41,FALSE),"")</f>
        <v/>
      </c>
      <c r="AN44" s="573"/>
      <c r="AO44" s="576"/>
      <c r="AP44" s="580"/>
      <c r="AQ44" s="581"/>
      <c r="AR44" s="576"/>
      <c r="AS44" s="211"/>
      <c r="AT44" s="206"/>
      <c r="AU44" s="240" t="str">
        <f>IFERROR(IF($D43="□",ROUNDDOWN($AO43/$AK$7,1),ROUNDDOWN($AO43/$AK$9,1)),"")</f>
        <v/>
      </c>
      <c r="AV44" s="240" t="str">
        <f>IFERROR(IF($D43="□",ROUNDDOWN($AN43/$AO$7,1),ROUNDDOWN($AN43/$AO$9,1)),"")</f>
        <v/>
      </c>
      <c r="AX44" s="240" t="str">
        <f>IFERROR(IF($D43="□",(VLOOKUP(F43,'[8]ますた君 '!$C:$E,3,FALSE)/($AK$7*4)),(VLOOKUP(F43,'[8]ますた君 '!$C:$E,3,FALSE)/($AK$9*4))),"")</f>
        <v/>
      </c>
      <c r="AY44" s="240" t="str">
        <f>IFERROR(IF($D43="□",(VLOOKUP(F43,'[8]ますた君 '!$C:$E,3,FALSE)/$AO$7),(VLOOKUP(F43,'[8]ますた君 '!$C:$E,3,FALSE)/$AO$9)),"")</f>
        <v/>
      </c>
    </row>
    <row r="45" spans="1:51" ht="12" customHeight="1">
      <c r="A45" s="586"/>
      <c r="B45" s="589"/>
      <c r="C45" s="592"/>
      <c r="D45" s="595"/>
      <c r="E45" s="598"/>
      <c r="F45" s="570"/>
      <c r="G45" s="571"/>
      <c r="H45" s="241" t="s">
        <v>374</v>
      </c>
      <c r="I45" s="239" t="str">
        <f>IFERROR(VLOOKUP(I43,'P1'!$B:$AP,31,FALSE),"")</f>
        <v/>
      </c>
      <c r="J45" s="239" t="str">
        <f>IFERROR(VLOOKUP(J43,'P1'!$B:$AP,31,FALSE),"")</f>
        <v/>
      </c>
      <c r="K45" s="239" t="str">
        <f>IFERROR(VLOOKUP(K43,'P1'!$B:$AP,31,FALSE),"")</f>
        <v/>
      </c>
      <c r="L45" s="239" t="str">
        <f>IFERROR(VLOOKUP(L43,'P1'!$B:$AP,31,FALSE),"")</f>
        <v/>
      </c>
      <c r="M45" s="239" t="str">
        <f>IFERROR(VLOOKUP(M43,'P1'!$B:$AP,31,FALSE),"")</f>
        <v/>
      </c>
      <c r="N45" s="239" t="str">
        <f>IFERROR(VLOOKUP(N43,'P1'!$B:$AP,31,FALSE),"")</f>
        <v/>
      </c>
      <c r="O45" s="239" t="str">
        <f>IFERROR(VLOOKUP(O43,'P1'!$B:$AP,31,FALSE),"")</f>
        <v/>
      </c>
      <c r="P45" s="239" t="str">
        <f>IFERROR(VLOOKUP(P43,'P1'!$B:$AP,31,FALSE),"")</f>
        <v/>
      </c>
      <c r="Q45" s="239" t="str">
        <f>IFERROR(VLOOKUP(Q43,'P1'!$B:$AP,31,FALSE),"")</f>
        <v/>
      </c>
      <c r="R45" s="239" t="str">
        <f>IFERROR(VLOOKUP(R43,'P1'!$B:$AP,31,FALSE),"")</f>
        <v/>
      </c>
      <c r="S45" s="239" t="str">
        <f>IFERROR(VLOOKUP(S43,'P1'!$B:$AP,31,FALSE),"")</f>
        <v/>
      </c>
      <c r="T45" s="239" t="str">
        <f>IFERROR(VLOOKUP(T43,'P1'!$B:$AP,31,FALSE),"")</f>
        <v/>
      </c>
      <c r="U45" s="239" t="str">
        <f>IFERROR(VLOOKUP(U43,'P1'!$B:$AP,31,FALSE),"")</f>
        <v/>
      </c>
      <c r="V45" s="239" t="str">
        <f>IFERROR(VLOOKUP(V43,'P1'!$B:$AP,31,FALSE),"")</f>
        <v/>
      </c>
      <c r="W45" s="239" t="str">
        <f>IFERROR(VLOOKUP(W43,'P1'!$B:$AP,31,FALSE),"")</f>
        <v/>
      </c>
      <c r="X45" s="239" t="str">
        <f>IFERROR(VLOOKUP(X43,'P1'!$B:$AP,31,FALSE),"")</f>
        <v/>
      </c>
      <c r="Y45" s="239" t="str">
        <f>IFERROR(VLOOKUP(Y43,'P1'!$B:$AP,31,FALSE),"")</f>
        <v/>
      </c>
      <c r="Z45" s="239" t="str">
        <f>IFERROR(VLOOKUP(Z43,'P1'!$B:$AP,31,FALSE),"")</f>
        <v/>
      </c>
      <c r="AA45" s="239" t="str">
        <f>IFERROR(VLOOKUP(AA43,'P1'!$B:$AP,31,FALSE),"")</f>
        <v/>
      </c>
      <c r="AB45" s="239" t="str">
        <f>IFERROR(VLOOKUP(AB43,'P1'!$B:$AP,31,FALSE),"")</f>
        <v/>
      </c>
      <c r="AC45" s="239" t="str">
        <f>IFERROR(VLOOKUP(AC43,'P1'!$B:$AP,31,FALSE),"")</f>
        <v/>
      </c>
      <c r="AD45" s="239" t="str">
        <f>IFERROR(VLOOKUP(AD43,'P1'!$B:$AP,31,FALSE),"")</f>
        <v/>
      </c>
      <c r="AE45" s="239" t="str">
        <f>IFERROR(VLOOKUP(AE43,'P1'!$B:$AP,31,FALSE),"")</f>
        <v/>
      </c>
      <c r="AF45" s="239" t="str">
        <f>IFERROR(VLOOKUP(AF43,'P1'!$B:$AP,31,FALSE),"")</f>
        <v/>
      </c>
      <c r="AG45" s="239" t="str">
        <f>IFERROR(VLOOKUP(AG43,'P1'!$B:$AP,31,FALSE),"")</f>
        <v/>
      </c>
      <c r="AH45" s="239" t="str">
        <f>IFERROR(VLOOKUP(AH43,'P1'!$B:$AP,31,FALSE),"")</f>
        <v/>
      </c>
      <c r="AI45" s="239" t="str">
        <f>IFERROR(VLOOKUP(AI43,'P1'!$B:$AP,31,FALSE),"")</f>
        <v/>
      </c>
      <c r="AJ45" s="239" t="str">
        <f>IFERROR(VLOOKUP(AJ43,'P1'!$B:$AP,31,FALSE),"")</f>
        <v/>
      </c>
      <c r="AK45" s="239" t="str">
        <f>IFERROR(VLOOKUP(AK43,'P1'!$B:$AP,31,FALSE),"")</f>
        <v/>
      </c>
      <c r="AL45" s="239" t="str">
        <f>IFERROR(VLOOKUP(AL43,'P1'!$B:$AP,31,FALSE),"")</f>
        <v/>
      </c>
      <c r="AM45" s="239" t="str">
        <f>IFERROR(VLOOKUP(AM43,'P1'!$B:$AP,31,FALSE),"")</f>
        <v/>
      </c>
      <c r="AN45" s="574"/>
      <c r="AO45" s="577"/>
      <c r="AP45" s="582"/>
      <c r="AQ45" s="583"/>
      <c r="AR45" s="577"/>
      <c r="AS45" s="211"/>
      <c r="AT45" s="206"/>
      <c r="AU45" s="242"/>
      <c r="AV45" s="242"/>
      <c r="AX45" s="242"/>
      <c r="AY45" s="242"/>
    </row>
    <row r="46" spans="1:51" ht="12" customHeight="1">
      <c r="A46" s="584">
        <v>9</v>
      </c>
      <c r="B46" s="587"/>
      <c r="C46" s="590"/>
      <c r="D46" s="593" t="s">
        <v>243</v>
      </c>
      <c r="E46" s="596"/>
      <c r="F46" s="566"/>
      <c r="G46" s="567"/>
      <c r="H46" s="236" t="s">
        <v>368</v>
      </c>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572">
        <f>+SUM(I47:AM48)</f>
        <v>0</v>
      </c>
      <c r="AO46" s="575">
        <f>IF($AN$4="４週",AN46/4,AN46/(DAY(EOMONTH($I$20,0))/7))</f>
        <v>0</v>
      </c>
      <c r="AP46" s="578"/>
      <c r="AQ46" s="579"/>
      <c r="AR46" s="575" t="str">
        <f>IF(AN35="４週",AU47,AV47)</f>
        <v/>
      </c>
      <c r="AS46" s="211"/>
      <c r="AT46" s="206"/>
      <c r="AU46" s="237" t="s">
        <v>369</v>
      </c>
      <c r="AV46" s="237" t="s">
        <v>370</v>
      </c>
      <c r="AX46" s="237" t="s">
        <v>371</v>
      </c>
      <c r="AY46" s="237" t="s">
        <v>372</v>
      </c>
    </row>
    <row r="47" spans="1:51" ht="12" customHeight="1">
      <c r="A47" s="585"/>
      <c r="B47" s="588"/>
      <c r="C47" s="591"/>
      <c r="D47" s="594"/>
      <c r="E47" s="597"/>
      <c r="F47" s="568"/>
      <c r="G47" s="569"/>
      <c r="H47" s="238" t="s">
        <v>373</v>
      </c>
      <c r="I47" s="239" t="str">
        <f>IFERROR(VLOOKUP(I46,'P1'!$B:$AP,41,FALSE),"")</f>
        <v/>
      </c>
      <c r="J47" s="239" t="str">
        <f>IFERROR(VLOOKUP(J46,'P1'!$B:$AP,41,FALSE),"")</f>
        <v/>
      </c>
      <c r="K47" s="239" t="str">
        <f>IFERROR(VLOOKUP(K46,'P1'!$B:$AP,41,FALSE),"")</f>
        <v/>
      </c>
      <c r="L47" s="239" t="str">
        <f>IFERROR(VLOOKUP(L46,'P1'!$B:$AP,41,FALSE),"")</f>
        <v/>
      </c>
      <c r="M47" s="239" t="str">
        <f>IFERROR(VLOOKUP(M46,'P1'!$B:$AP,41,FALSE),"")</f>
        <v/>
      </c>
      <c r="N47" s="239" t="str">
        <f>IFERROR(VLOOKUP(N46,'P1'!$B:$AP,41,FALSE),"")</f>
        <v/>
      </c>
      <c r="O47" s="239" t="str">
        <f>IFERROR(VLOOKUP(O46,'P1'!$B:$AP,41,FALSE),"")</f>
        <v/>
      </c>
      <c r="P47" s="239" t="str">
        <f>IFERROR(VLOOKUP(P46,'P1'!$B:$AP,41,FALSE),"")</f>
        <v/>
      </c>
      <c r="Q47" s="239" t="str">
        <f>IFERROR(VLOOKUP(Q46,'P1'!$B:$AP,41,FALSE),"")</f>
        <v/>
      </c>
      <c r="R47" s="239" t="str">
        <f>IFERROR(VLOOKUP(R46,'P1'!$B:$AP,41,FALSE),"")</f>
        <v/>
      </c>
      <c r="S47" s="239" t="str">
        <f>IFERROR(VLOOKUP(S46,'P1'!$B:$AP,41,FALSE),"")</f>
        <v/>
      </c>
      <c r="T47" s="239" t="str">
        <f>IFERROR(VLOOKUP(T46,'P1'!$B:$AP,41,FALSE),"")</f>
        <v/>
      </c>
      <c r="U47" s="239" t="str">
        <f>IFERROR(VLOOKUP(U46,'P1'!$B:$AP,41,FALSE),"")</f>
        <v/>
      </c>
      <c r="V47" s="239" t="str">
        <f>IFERROR(VLOOKUP(V46,'P1'!$B:$AP,41,FALSE),"")</f>
        <v/>
      </c>
      <c r="W47" s="239" t="str">
        <f>IFERROR(VLOOKUP(W46,'P1'!$B:$AP,41,FALSE),"")</f>
        <v/>
      </c>
      <c r="X47" s="239" t="str">
        <f>IFERROR(VLOOKUP(X46,'P1'!$B:$AP,41,FALSE),"")</f>
        <v/>
      </c>
      <c r="Y47" s="239" t="str">
        <f>IFERROR(VLOOKUP(Y46,'P1'!$B:$AP,41,FALSE),"")</f>
        <v/>
      </c>
      <c r="Z47" s="239" t="str">
        <f>IFERROR(VLOOKUP(Z46,'P1'!$B:$AP,41,FALSE),"")</f>
        <v/>
      </c>
      <c r="AA47" s="239" t="str">
        <f>IFERROR(VLOOKUP(AA46,'P1'!$B:$AP,41,FALSE),"")</f>
        <v/>
      </c>
      <c r="AB47" s="239" t="str">
        <f>IFERROR(VLOOKUP(AB46,'P1'!$B:$AP,41,FALSE),"")</f>
        <v/>
      </c>
      <c r="AC47" s="239" t="str">
        <f>IFERROR(VLOOKUP(AC46,'P1'!$B:$AP,41,FALSE),"")</f>
        <v/>
      </c>
      <c r="AD47" s="239" t="str">
        <f>IFERROR(VLOOKUP(AD46,'P1'!$B:$AP,41,FALSE),"")</f>
        <v/>
      </c>
      <c r="AE47" s="239" t="str">
        <f>IFERROR(VLOOKUP(AE46,'P1'!$B:$AP,41,FALSE),"")</f>
        <v/>
      </c>
      <c r="AF47" s="239" t="str">
        <f>IFERROR(VLOOKUP(AF46,'P1'!$B:$AP,41,FALSE),"")</f>
        <v/>
      </c>
      <c r="AG47" s="239" t="str">
        <f>IFERROR(VLOOKUP(AG46,'P1'!$B:$AP,41,FALSE),"")</f>
        <v/>
      </c>
      <c r="AH47" s="239" t="str">
        <f>IFERROR(VLOOKUP(AH46,'P1'!$B:$AP,41,FALSE),"")</f>
        <v/>
      </c>
      <c r="AI47" s="239" t="str">
        <f>IFERROR(VLOOKUP(AI46,'P1'!$B:$AP,41,FALSE),"")</f>
        <v/>
      </c>
      <c r="AJ47" s="239" t="str">
        <f>IFERROR(VLOOKUP(AJ46,'P1'!$B:$AP,41,FALSE),"")</f>
        <v/>
      </c>
      <c r="AK47" s="239" t="str">
        <f>IFERROR(VLOOKUP(AK46,'P1'!$B:$AP,41,FALSE),"")</f>
        <v/>
      </c>
      <c r="AL47" s="239" t="str">
        <f>IFERROR(VLOOKUP(AL46,'P1'!$B:$AP,41,FALSE),"")</f>
        <v/>
      </c>
      <c r="AM47" s="239" t="str">
        <f>IFERROR(VLOOKUP(AM46,'P1'!$B:$AP,41,FALSE),"")</f>
        <v/>
      </c>
      <c r="AN47" s="573"/>
      <c r="AO47" s="576"/>
      <c r="AP47" s="580"/>
      <c r="AQ47" s="581"/>
      <c r="AR47" s="576"/>
      <c r="AS47" s="211"/>
      <c r="AT47" s="206"/>
      <c r="AU47" s="240" t="str">
        <f>IFERROR(IF($D46="□",ROUNDDOWN($AO46/$AK$7,1),ROUNDDOWN($AO46/$AK$9,1)),"")</f>
        <v/>
      </c>
      <c r="AV47" s="240" t="str">
        <f>IFERROR(IF($D46="□",ROUNDDOWN($AN46/$AO$7,1),ROUNDDOWN($AN46/$AO$9,1)),"")</f>
        <v/>
      </c>
      <c r="AX47" s="240" t="str">
        <f>IFERROR(IF($D46="□",(VLOOKUP(F46,'[8]ますた君 '!$C:$E,3,FALSE)/($AK$7*4)),(VLOOKUP(F46,'[8]ますた君 '!$C:$E,3,FALSE)/($AK$9*4))),"")</f>
        <v/>
      </c>
      <c r="AY47" s="240" t="str">
        <f>IFERROR(IF($D46="□",(VLOOKUP(F46,'[8]ますた君 '!$C:$E,3,FALSE)/$AO$7),(VLOOKUP(F46,'[8]ますた君 '!$C:$E,3,FALSE)/$AO$9)),"")</f>
        <v/>
      </c>
    </row>
    <row r="48" spans="1:51" ht="12" customHeight="1">
      <c r="A48" s="586"/>
      <c r="B48" s="589"/>
      <c r="C48" s="592"/>
      <c r="D48" s="595"/>
      <c r="E48" s="598"/>
      <c r="F48" s="570"/>
      <c r="G48" s="571"/>
      <c r="H48" s="241" t="s">
        <v>374</v>
      </c>
      <c r="I48" s="239" t="str">
        <f>IFERROR(VLOOKUP(I46,'P1'!$B:$AP,31,FALSE),"")</f>
        <v/>
      </c>
      <c r="J48" s="239" t="str">
        <f>IFERROR(VLOOKUP(J46,'P1'!$B:$AP,31,FALSE),"")</f>
        <v/>
      </c>
      <c r="K48" s="239" t="str">
        <f>IFERROR(VLOOKUP(K46,'P1'!$B:$AP,31,FALSE),"")</f>
        <v/>
      </c>
      <c r="L48" s="239" t="str">
        <f>IFERROR(VLOOKUP(L46,'P1'!$B:$AP,31,FALSE),"")</f>
        <v/>
      </c>
      <c r="M48" s="239" t="str">
        <f>IFERROR(VLOOKUP(M46,'P1'!$B:$AP,31,FALSE),"")</f>
        <v/>
      </c>
      <c r="N48" s="239" t="str">
        <f>IFERROR(VLOOKUP(N46,'P1'!$B:$AP,31,FALSE),"")</f>
        <v/>
      </c>
      <c r="O48" s="239" t="str">
        <f>IFERROR(VLOOKUP(O46,'P1'!$B:$AP,31,FALSE),"")</f>
        <v/>
      </c>
      <c r="P48" s="239" t="str">
        <f>IFERROR(VLOOKUP(P46,'P1'!$B:$AP,31,FALSE),"")</f>
        <v/>
      </c>
      <c r="Q48" s="239" t="str">
        <f>IFERROR(VLOOKUP(Q46,'P1'!$B:$AP,31,FALSE),"")</f>
        <v/>
      </c>
      <c r="R48" s="239" t="str">
        <f>IFERROR(VLOOKUP(R46,'P1'!$B:$AP,31,FALSE),"")</f>
        <v/>
      </c>
      <c r="S48" s="239" t="str">
        <f>IFERROR(VLOOKUP(S46,'P1'!$B:$AP,31,FALSE),"")</f>
        <v/>
      </c>
      <c r="T48" s="239" t="str">
        <f>IFERROR(VLOOKUP(T46,'P1'!$B:$AP,31,FALSE),"")</f>
        <v/>
      </c>
      <c r="U48" s="239" t="str">
        <f>IFERROR(VLOOKUP(U46,'P1'!$B:$AP,31,FALSE),"")</f>
        <v/>
      </c>
      <c r="V48" s="239" t="str">
        <f>IFERROR(VLOOKUP(V46,'P1'!$B:$AP,31,FALSE),"")</f>
        <v/>
      </c>
      <c r="W48" s="239" t="str">
        <f>IFERROR(VLOOKUP(W46,'P1'!$B:$AP,31,FALSE),"")</f>
        <v/>
      </c>
      <c r="X48" s="239" t="str">
        <f>IFERROR(VLOOKUP(X46,'P1'!$B:$AP,31,FALSE),"")</f>
        <v/>
      </c>
      <c r="Y48" s="239" t="str">
        <f>IFERROR(VLOOKUP(Y46,'P1'!$B:$AP,31,FALSE),"")</f>
        <v/>
      </c>
      <c r="Z48" s="239" t="str">
        <f>IFERROR(VLOOKUP(Z46,'P1'!$B:$AP,31,FALSE),"")</f>
        <v/>
      </c>
      <c r="AA48" s="239" t="str">
        <f>IFERROR(VLOOKUP(AA46,'P1'!$B:$AP,31,FALSE),"")</f>
        <v/>
      </c>
      <c r="AB48" s="239" t="str">
        <f>IFERROR(VLOOKUP(AB46,'P1'!$B:$AP,31,FALSE),"")</f>
        <v/>
      </c>
      <c r="AC48" s="239" t="str">
        <f>IFERROR(VLOOKUP(AC46,'P1'!$B:$AP,31,FALSE),"")</f>
        <v/>
      </c>
      <c r="AD48" s="239" t="str">
        <f>IFERROR(VLOOKUP(AD46,'P1'!$B:$AP,31,FALSE),"")</f>
        <v/>
      </c>
      <c r="AE48" s="239" t="str">
        <f>IFERROR(VLOOKUP(AE46,'P1'!$B:$AP,31,FALSE),"")</f>
        <v/>
      </c>
      <c r="AF48" s="239" t="str">
        <f>IFERROR(VLOOKUP(AF46,'P1'!$B:$AP,31,FALSE),"")</f>
        <v/>
      </c>
      <c r="AG48" s="239" t="str">
        <f>IFERROR(VLOOKUP(AG46,'P1'!$B:$AP,31,FALSE),"")</f>
        <v/>
      </c>
      <c r="AH48" s="239" t="str">
        <f>IFERROR(VLOOKUP(AH46,'P1'!$B:$AP,31,FALSE),"")</f>
        <v/>
      </c>
      <c r="AI48" s="239" t="str">
        <f>IFERROR(VLOOKUP(AI46,'P1'!$B:$AP,31,FALSE),"")</f>
        <v/>
      </c>
      <c r="AJ48" s="239" t="str">
        <f>IFERROR(VLOOKUP(AJ46,'P1'!$B:$AP,31,FALSE),"")</f>
        <v/>
      </c>
      <c r="AK48" s="239" t="str">
        <f>IFERROR(VLOOKUP(AK46,'P1'!$B:$AP,31,FALSE),"")</f>
        <v/>
      </c>
      <c r="AL48" s="239" t="str">
        <f>IFERROR(VLOOKUP(AL46,'P1'!$B:$AP,31,FALSE),"")</f>
        <v/>
      </c>
      <c r="AM48" s="239" t="str">
        <f>IFERROR(VLOOKUP(AM46,'P1'!$B:$AP,31,FALSE),"")</f>
        <v/>
      </c>
      <c r="AN48" s="574"/>
      <c r="AO48" s="577"/>
      <c r="AP48" s="582"/>
      <c r="AQ48" s="583"/>
      <c r="AR48" s="577"/>
      <c r="AU48" s="242"/>
      <c r="AV48" s="242"/>
      <c r="AX48" s="242"/>
      <c r="AY48" s="242"/>
    </row>
    <row r="49" spans="1:51" ht="12" customHeight="1">
      <c r="A49" s="584">
        <v>10</v>
      </c>
      <c r="B49" s="587"/>
      <c r="C49" s="590"/>
      <c r="D49" s="593" t="s">
        <v>243</v>
      </c>
      <c r="E49" s="596"/>
      <c r="F49" s="566"/>
      <c r="G49" s="567"/>
      <c r="H49" s="236" t="s">
        <v>368</v>
      </c>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572">
        <f>+SUM(I50:AM51)</f>
        <v>0</v>
      </c>
      <c r="AO49" s="575">
        <f>IF($AN$4="４週",AN49/4,AN49/(DAY(EOMONTH($I$20,0))/7))</f>
        <v>0</v>
      </c>
      <c r="AP49" s="578"/>
      <c r="AQ49" s="579"/>
      <c r="AR49" s="575" t="str">
        <f>IF(AN38="４週",AU50,AV50)</f>
        <v/>
      </c>
      <c r="AU49" s="237" t="s">
        <v>369</v>
      </c>
      <c r="AV49" s="237" t="s">
        <v>370</v>
      </c>
      <c r="AX49" s="237" t="s">
        <v>371</v>
      </c>
      <c r="AY49" s="237" t="s">
        <v>372</v>
      </c>
    </row>
    <row r="50" spans="1:51" ht="12" customHeight="1">
      <c r="A50" s="585"/>
      <c r="B50" s="588"/>
      <c r="C50" s="591"/>
      <c r="D50" s="594"/>
      <c r="E50" s="597"/>
      <c r="F50" s="568"/>
      <c r="G50" s="569"/>
      <c r="H50" s="238" t="s">
        <v>373</v>
      </c>
      <c r="I50" s="239" t="str">
        <f>IFERROR(VLOOKUP(I49,'P1'!$B:$AP,41,FALSE),"")</f>
        <v/>
      </c>
      <c r="J50" s="239" t="str">
        <f>IFERROR(VLOOKUP(J49,'P1'!$B:$AP,41,FALSE),"")</f>
        <v/>
      </c>
      <c r="K50" s="239" t="str">
        <f>IFERROR(VLOOKUP(K49,'P1'!$B:$AP,41,FALSE),"")</f>
        <v/>
      </c>
      <c r="L50" s="239" t="str">
        <f>IFERROR(VLOOKUP(L49,'P1'!$B:$AP,41,FALSE),"")</f>
        <v/>
      </c>
      <c r="M50" s="239" t="str">
        <f>IFERROR(VLOOKUP(M49,'P1'!$B:$AP,41,FALSE),"")</f>
        <v/>
      </c>
      <c r="N50" s="239" t="str">
        <f>IFERROR(VLOOKUP(N49,'P1'!$B:$AP,41,FALSE),"")</f>
        <v/>
      </c>
      <c r="O50" s="239" t="str">
        <f>IFERROR(VLOOKUP(O49,'P1'!$B:$AP,41,FALSE),"")</f>
        <v/>
      </c>
      <c r="P50" s="239" t="str">
        <f>IFERROR(VLOOKUP(P49,'P1'!$B:$AP,41,FALSE),"")</f>
        <v/>
      </c>
      <c r="Q50" s="239" t="str">
        <f>IFERROR(VLOOKUP(Q49,'P1'!$B:$AP,41,FALSE),"")</f>
        <v/>
      </c>
      <c r="R50" s="239" t="str">
        <f>IFERROR(VLOOKUP(R49,'P1'!$B:$AP,41,FALSE),"")</f>
        <v/>
      </c>
      <c r="S50" s="239" t="str">
        <f>IFERROR(VLOOKUP(S49,'P1'!$B:$AP,41,FALSE),"")</f>
        <v/>
      </c>
      <c r="T50" s="239" t="str">
        <f>IFERROR(VLOOKUP(T49,'P1'!$B:$AP,41,FALSE),"")</f>
        <v/>
      </c>
      <c r="U50" s="239" t="str">
        <f>IFERROR(VLOOKUP(U49,'P1'!$B:$AP,41,FALSE),"")</f>
        <v/>
      </c>
      <c r="V50" s="239" t="str">
        <f>IFERROR(VLOOKUP(V49,'P1'!$B:$AP,41,FALSE),"")</f>
        <v/>
      </c>
      <c r="W50" s="239" t="str">
        <f>IFERROR(VLOOKUP(W49,'P1'!$B:$AP,41,FALSE),"")</f>
        <v/>
      </c>
      <c r="X50" s="239" t="str">
        <f>IFERROR(VLOOKUP(X49,'P1'!$B:$AP,41,FALSE),"")</f>
        <v/>
      </c>
      <c r="Y50" s="239" t="str">
        <f>IFERROR(VLOOKUP(Y49,'P1'!$B:$AP,41,FALSE),"")</f>
        <v/>
      </c>
      <c r="Z50" s="239" t="str">
        <f>IFERROR(VLOOKUP(Z49,'P1'!$B:$AP,41,FALSE),"")</f>
        <v/>
      </c>
      <c r="AA50" s="239" t="str">
        <f>IFERROR(VLOOKUP(AA49,'P1'!$B:$AP,41,FALSE),"")</f>
        <v/>
      </c>
      <c r="AB50" s="239" t="str">
        <f>IFERROR(VLOOKUP(AB49,'P1'!$B:$AP,41,FALSE),"")</f>
        <v/>
      </c>
      <c r="AC50" s="239" t="str">
        <f>IFERROR(VLOOKUP(AC49,'P1'!$B:$AP,41,FALSE),"")</f>
        <v/>
      </c>
      <c r="AD50" s="239" t="str">
        <f>IFERROR(VLOOKUP(AD49,'P1'!$B:$AP,41,FALSE),"")</f>
        <v/>
      </c>
      <c r="AE50" s="239" t="str">
        <f>IFERROR(VLOOKUP(AE49,'P1'!$B:$AP,41,FALSE),"")</f>
        <v/>
      </c>
      <c r="AF50" s="239" t="str">
        <f>IFERROR(VLOOKUP(AF49,'P1'!$B:$AP,41,FALSE),"")</f>
        <v/>
      </c>
      <c r="AG50" s="239" t="str">
        <f>IFERROR(VLOOKUP(AG49,'P1'!$B:$AP,41,FALSE),"")</f>
        <v/>
      </c>
      <c r="AH50" s="239" t="str">
        <f>IFERROR(VLOOKUP(AH49,'P1'!$B:$AP,41,FALSE),"")</f>
        <v/>
      </c>
      <c r="AI50" s="239" t="str">
        <f>IFERROR(VLOOKUP(AI49,'P1'!$B:$AP,41,FALSE),"")</f>
        <v/>
      </c>
      <c r="AJ50" s="239" t="str">
        <f>IFERROR(VLOOKUP(AJ49,'P1'!$B:$AP,41,FALSE),"")</f>
        <v/>
      </c>
      <c r="AK50" s="239" t="str">
        <f>IFERROR(VLOOKUP(AK49,'P1'!$B:$AP,41,FALSE),"")</f>
        <v/>
      </c>
      <c r="AL50" s="239" t="str">
        <f>IFERROR(VLOOKUP(AL49,'P1'!$B:$AP,41,FALSE),"")</f>
        <v/>
      </c>
      <c r="AM50" s="239" t="str">
        <f>IFERROR(VLOOKUP(AM49,'P1'!$B:$AP,41,FALSE),"")</f>
        <v/>
      </c>
      <c r="AN50" s="573"/>
      <c r="AO50" s="576"/>
      <c r="AP50" s="580"/>
      <c r="AQ50" s="581"/>
      <c r="AR50" s="576"/>
      <c r="AU50" s="240" t="str">
        <f>IFERROR(IF($D49="□",ROUNDDOWN($AO49/$AK$7,1),ROUNDDOWN($AO49/$AK$9,1)),"")</f>
        <v/>
      </c>
      <c r="AV50" s="240" t="str">
        <f>IFERROR(IF($D49="□",ROUNDDOWN($AN49/$AO$7,1),ROUNDDOWN($AN49/$AO$9,1)),"")</f>
        <v/>
      </c>
      <c r="AX50" s="240" t="str">
        <f>IFERROR(IF($D49="□",(VLOOKUP(F49,'[8]ますた君 '!$C:$E,3,FALSE)/($AK$7*4)),(VLOOKUP(F49,'[8]ますた君 '!$C:$E,3,FALSE)/($AK$9*4))),"")</f>
        <v/>
      </c>
      <c r="AY50" s="240" t="str">
        <f>IFERROR(IF($D49="□",(VLOOKUP(F49,'[8]ますた君 '!$C:$E,3,FALSE)/$AO$7),(VLOOKUP(F49,'[8]ますた君 '!$C:$E,3,FALSE)/$AO$9)),"")</f>
        <v/>
      </c>
    </row>
    <row r="51" spans="1:51" ht="12" customHeight="1">
      <c r="A51" s="586"/>
      <c r="B51" s="589"/>
      <c r="C51" s="592"/>
      <c r="D51" s="595"/>
      <c r="E51" s="598"/>
      <c r="F51" s="570"/>
      <c r="G51" s="571"/>
      <c r="H51" s="241" t="s">
        <v>374</v>
      </c>
      <c r="I51" s="239" t="str">
        <f>IFERROR(VLOOKUP(I49,'P1'!$B:$AP,31,FALSE),"")</f>
        <v/>
      </c>
      <c r="J51" s="239" t="str">
        <f>IFERROR(VLOOKUP(J49,'P1'!$B:$AP,31,FALSE),"")</f>
        <v/>
      </c>
      <c r="K51" s="239" t="str">
        <f>IFERROR(VLOOKUP(K49,'P1'!$B:$AP,31,FALSE),"")</f>
        <v/>
      </c>
      <c r="L51" s="239" t="str">
        <f>IFERROR(VLOOKUP(L49,'P1'!$B:$AP,31,FALSE),"")</f>
        <v/>
      </c>
      <c r="M51" s="239" t="str">
        <f>IFERROR(VLOOKUP(M49,'P1'!$B:$AP,31,FALSE),"")</f>
        <v/>
      </c>
      <c r="N51" s="239" t="str">
        <f>IFERROR(VLOOKUP(N49,'P1'!$B:$AP,31,FALSE),"")</f>
        <v/>
      </c>
      <c r="O51" s="239" t="str">
        <f>IFERROR(VLOOKUP(O49,'P1'!$B:$AP,31,FALSE),"")</f>
        <v/>
      </c>
      <c r="P51" s="239" t="str">
        <f>IFERROR(VLOOKUP(P49,'P1'!$B:$AP,31,FALSE),"")</f>
        <v/>
      </c>
      <c r="Q51" s="239" t="str">
        <f>IFERROR(VLOOKUP(Q49,'P1'!$B:$AP,31,FALSE),"")</f>
        <v/>
      </c>
      <c r="R51" s="239" t="str">
        <f>IFERROR(VLOOKUP(R49,'P1'!$B:$AP,31,FALSE),"")</f>
        <v/>
      </c>
      <c r="S51" s="239" t="str">
        <f>IFERROR(VLOOKUP(S49,'P1'!$B:$AP,31,FALSE),"")</f>
        <v/>
      </c>
      <c r="T51" s="239" t="str">
        <f>IFERROR(VLOOKUP(T49,'P1'!$B:$AP,31,FALSE),"")</f>
        <v/>
      </c>
      <c r="U51" s="239" t="str">
        <f>IFERROR(VLOOKUP(U49,'P1'!$B:$AP,31,FALSE),"")</f>
        <v/>
      </c>
      <c r="V51" s="239" t="str">
        <f>IFERROR(VLOOKUP(V49,'P1'!$B:$AP,31,FALSE),"")</f>
        <v/>
      </c>
      <c r="W51" s="239" t="str">
        <f>IFERROR(VLOOKUP(W49,'P1'!$B:$AP,31,FALSE),"")</f>
        <v/>
      </c>
      <c r="X51" s="239" t="str">
        <f>IFERROR(VLOOKUP(X49,'P1'!$B:$AP,31,FALSE),"")</f>
        <v/>
      </c>
      <c r="Y51" s="239" t="str">
        <f>IFERROR(VLOOKUP(Y49,'P1'!$B:$AP,31,FALSE),"")</f>
        <v/>
      </c>
      <c r="Z51" s="239" t="str">
        <f>IFERROR(VLOOKUP(Z49,'P1'!$B:$AP,31,FALSE),"")</f>
        <v/>
      </c>
      <c r="AA51" s="239" t="str">
        <f>IFERROR(VLOOKUP(AA49,'P1'!$B:$AP,31,FALSE),"")</f>
        <v/>
      </c>
      <c r="AB51" s="239" t="str">
        <f>IFERROR(VLOOKUP(AB49,'P1'!$B:$AP,31,FALSE),"")</f>
        <v/>
      </c>
      <c r="AC51" s="239" t="str">
        <f>IFERROR(VLOOKUP(AC49,'P1'!$B:$AP,31,FALSE),"")</f>
        <v/>
      </c>
      <c r="AD51" s="239" t="str">
        <f>IFERROR(VLOOKUP(AD49,'P1'!$B:$AP,31,FALSE),"")</f>
        <v/>
      </c>
      <c r="AE51" s="239" t="str">
        <f>IFERROR(VLOOKUP(AE49,'P1'!$B:$AP,31,FALSE),"")</f>
        <v/>
      </c>
      <c r="AF51" s="239" t="str">
        <f>IFERROR(VLOOKUP(AF49,'P1'!$B:$AP,31,FALSE),"")</f>
        <v/>
      </c>
      <c r="AG51" s="239" t="str">
        <f>IFERROR(VLOOKUP(AG49,'P1'!$B:$AP,31,FALSE),"")</f>
        <v/>
      </c>
      <c r="AH51" s="239" t="str">
        <f>IFERROR(VLOOKUP(AH49,'P1'!$B:$AP,31,FALSE),"")</f>
        <v/>
      </c>
      <c r="AI51" s="239" t="str">
        <f>IFERROR(VLOOKUP(AI49,'P1'!$B:$AP,31,FALSE),"")</f>
        <v/>
      </c>
      <c r="AJ51" s="239" t="str">
        <f>IFERROR(VLOOKUP(AJ49,'P1'!$B:$AP,31,FALSE),"")</f>
        <v/>
      </c>
      <c r="AK51" s="239" t="str">
        <f>IFERROR(VLOOKUP(AK49,'P1'!$B:$AP,31,FALSE),"")</f>
        <v/>
      </c>
      <c r="AL51" s="239" t="str">
        <f>IFERROR(VLOOKUP(AL49,'P1'!$B:$AP,31,FALSE),"")</f>
        <v/>
      </c>
      <c r="AM51" s="239" t="str">
        <f>IFERROR(VLOOKUP(AM49,'P1'!$B:$AP,31,FALSE),"")</f>
        <v/>
      </c>
      <c r="AN51" s="574"/>
      <c r="AO51" s="577"/>
      <c r="AP51" s="582"/>
      <c r="AQ51" s="583"/>
      <c r="AR51" s="577"/>
      <c r="AU51" s="242"/>
      <c r="AV51" s="242"/>
      <c r="AX51" s="242"/>
      <c r="AY51" s="242"/>
    </row>
    <row r="52" spans="1:51" ht="12" customHeight="1">
      <c r="A52" s="584">
        <v>11</v>
      </c>
      <c r="B52" s="587"/>
      <c r="C52" s="590"/>
      <c r="D52" s="593" t="s">
        <v>243</v>
      </c>
      <c r="E52" s="596"/>
      <c r="F52" s="566"/>
      <c r="G52" s="567"/>
      <c r="H52" s="236" t="s">
        <v>368</v>
      </c>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572">
        <f>+SUM(I53:AM54)</f>
        <v>0</v>
      </c>
      <c r="AO52" s="575">
        <f>IF($AN$4="４週",AN52/4,AN52/(DAY(EOMONTH($I$20,0))/7))</f>
        <v>0</v>
      </c>
      <c r="AP52" s="578"/>
      <c r="AQ52" s="579"/>
      <c r="AR52" s="575" t="str">
        <f>IF(AN41="４週",AU53,AV53)</f>
        <v/>
      </c>
      <c r="AU52" s="237" t="s">
        <v>369</v>
      </c>
      <c r="AV52" s="237" t="s">
        <v>370</v>
      </c>
      <c r="AX52" s="237" t="s">
        <v>371</v>
      </c>
      <c r="AY52" s="237" t="s">
        <v>372</v>
      </c>
    </row>
    <row r="53" spans="1:51" ht="12" customHeight="1">
      <c r="A53" s="585"/>
      <c r="B53" s="588"/>
      <c r="C53" s="591"/>
      <c r="D53" s="594"/>
      <c r="E53" s="597"/>
      <c r="F53" s="568"/>
      <c r="G53" s="569"/>
      <c r="H53" s="238" t="s">
        <v>373</v>
      </c>
      <c r="I53" s="239" t="str">
        <f>IFERROR(VLOOKUP(I52,'P1'!$B:$AP,41,FALSE),"")</f>
        <v/>
      </c>
      <c r="J53" s="239" t="str">
        <f>IFERROR(VLOOKUP(J52,'P1'!$B:$AP,41,FALSE),"")</f>
        <v/>
      </c>
      <c r="K53" s="239" t="str">
        <f>IFERROR(VLOOKUP(K52,'P1'!$B:$AP,41,FALSE),"")</f>
        <v/>
      </c>
      <c r="L53" s="239" t="str">
        <f>IFERROR(VLOOKUP(L52,'P1'!$B:$AP,41,FALSE),"")</f>
        <v/>
      </c>
      <c r="M53" s="239" t="str">
        <f>IFERROR(VLOOKUP(M52,'P1'!$B:$AP,41,FALSE),"")</f>
        <v/>
      </c>
      <c r="N53" s="239" t="str">
        <f>IFERROR(VLOOKUP(N52,'P1'!$B:$AP,41,FALSE),"")</f>
        <v/>
      </c>
      <c r="O53" s="239" t="str">
        <f>IFERROR(VLOOKUP(O52,'P1'!$B:$AP,41,FALSE),"")</f>
        <v/>
      </c>
      <c r="P53" s="239" t="str">
        <f>IFERROR(VLOOKUP(P52,'P1'!$B:$AP,41,FALSE),"")</f>
        <v/>
      </c>
      <c r="Q53" s="239" t="str">
        <f>IFERROR(VLOOKUP(Q52,'P1'!$B:$AP,41,FALSE),"")</f>
        <v/>
      </c>
      <c r="R53" s="239" t="str">
        <f>IFERROR(VLOOKUP(R52,'P1'!$B:$AP,41,FALSE),"")</f>
        <v/>
      </c>
      <c r="S53" s="239" t="str">
        <f>IFERROR(VLOOKUP(S52,'P1'!$B:$AP,41,FALSE),"")</f>
        <v/>
      </c>
      <c r="T53" s="239" t="str">
        <f>IFERROR(VLOOKUP(T52,'P1'!$B:$AP,41,FALSE),"")</f>
        <v/>
      </c>
      <c r="U53" s="239" t="str">
        <f>IFERROR(VLOOKUP(U52,'P1'!$B:$AP,41,FALSE),"")</f>
        <v/>
      </c>
      <c r="V53" s="239" t="str">
        <f>IFERROR(VLOOKUP(V52,'P1'!$B:$AP,41,FALSE),"")</f>
        <v/>
      </c>
      <c r="W53" s="239" t="str">
        <f>IFERROR(VLOOKUP(W52,'P1'!$B:$AP,41,FALSE),"")</f>
        <v/>
      </c>
      <c r="X53" s="239" t="str">
        <f>IFERROR(VLOOKUP(X52,'P1'!$B:$AP,41,FALSE),"")</f>
        <v/>
      </c>
      <c r="Y53" s="239" t="str">
        <f>IFERROR(VLOOKUP(Y52,'P1'!$B:$AP,41,FALSE),"")</f>
        <v/>
      </c>
      <c r="Z53" s="239" t="str">
        <f>IFERROR(VLOOKUP(Z52,'P1'!$B:$AP,41,FALSE),"")</f>
        <v/>
      </c>
      <c r="AA53" s="239" t="str">
        <f>IFERROR(VLOOKUP(AA52,'P1'!$B:$AP,41,FALSE),"")</f>
        <v/>
      </c>
      <c r="AB53" s="239" t="str">
        <f>IFERROR(VLOOKUP(AB52,'P1'!$B:$AP,41,FALSE),"")</f>
        <v/>
      </c>
      <c r="AC53" s="239" t="str">
        <f>IFERROR(VLOOKUP(AC52,'P1'!$B:$AP,41,FALSE),"")</f>
        <v/>
      </c>
      <c r="AD53" s="239" t="str">
        <f>IFERROR(VLOOKUP(AD52,'P1'!$B:$AP,41,FALSE),"")</f>
        <v/>
      </c>
      <c r="AE53" s="239" t="str">
        <f>IFERROR(VLOOKUP(AE52,'P1'!$B:$AP,41,FALSE),"")</f>
        <v/>
      </c>
      <c r="AF53" s="239" t="str">
        <f>IFERROR(VLOOKUP(AF52,'P1'!$B:$AP,41,FALSE),"")</f>
        <v/>
      </c>
      <c r="AG53" s="239" t="str">
        <f>IFERROR(VLOOKUP(AG52,'P1'!$B:$AP,41,FALSE),"")</f>
        <v/>
      </c>
      <c r="AH53" s="239" t="str">
        <f>IFERROR(VLOOKUP(AH52,'P1'!$B:$AP,41,FALSE),"")</f>
        <v/>
      </c>
      <c r="AI53" s="239" t="str">
        <f>IFERROR(VLOOKUP(AI52,'P1'!$B:$AP,41,FALSE),"")</f>
        <v/>
      </c>
      <c r="AJ53" s="239" t="str">
        <f>IFERROR(VLOOKUP(AJ52,'P1'!$B:$AP,41,FALSE),"")</f>
        <v/>
      </c>
      <c r="AK53" s="239" t="str">
        <f>IFERROR(VLOOKUP(AK52,'P1'!$B:$AP,41,FALSE),"")</f>
        <v/>
      </c>
      <c r="AL53" s="239" t="str">
        <f>IFERROR(VLOOKUP(AL52,'P1'!$B:$AP,41,FALSE),"")</f>
        <v/>
      </c>
      <c r="AM53" s="239" t="str">
        <f>IFERROR(VLOOKUP(AM52,'P1'!$B:$AP,41,FALSE),"")</f>
        <v/>
      </c>
      <c r="AN53" s="573"/>
      <c r="AO53" s="576"/>
      <c r="AP53" s="580"/>
      <c r="AQ53" s="581"/>
      <c r="AR53" s="576"/>
      <c r="AU53" s="240" t="str">
        <f>IFERROR(IF($D52="□",ROUNDDOWN($AO52/$AK$7,1),ROUNDDOWN($AO52/$AK$9,1)),"")</f>
        <v/>
      </c>
      <c r="AV53" s="240" t="str">
        <f>IFERROR(IF($D52="□",ROUNDDOWN($AN52/$AO$7,1),ROUNDDOWN($AN52/$AO$9,1)),"")</f>
        <v/>
      </c>
      <c r="AX53" s="240" t="str">
        <f>IFERROR(IF($D52="□",(VLOOKUP(F52,'[8]ますた君 '!$C:$E,3,FALSE)/($AK$7*4)),(VLOOKUP(F52,'[8]ますた君 '!$C:$E,3,FALSE)/($AK$9*4))),"")</f>
        <v/>
      </c>
      <c r="AY53" s="240" t="str">
        <f>IFERROR(IF($D52="□",(VLOOKUP(F52,'[8]ますた君 '!$C:$E,3,FALSE)/$AO$7),(VLOOKUP(F52,'[8]ますた君 '!$C:$E,3,FALSE)/$AO$9)),"")</f>
        <v/>
      </c>
    </row>
    <row r="54" spans="1:51" ht="12" customHeight="1">
      <c r="A54" s="586"/>
      <c r="B54" s="589"/>
      <c r="C54" s="592"/>
      <c r="D54" s="595"/>
      <c r="E54" s="598"/>
      <c r="F54" s="570"/>
      <c r="G54" s="571"/>
      <c r="H54" s="241" t="s">
        <v>374</v>
      </c>
      <c r="I54" s="239" t="str">
        <f>IFERROR(VLOOKUP(I52,'P1'!$B:$AP,31,FALSE),"")</f>
        <v/>
      </c>
      <c r="J54" s="239" t="str">
        <f>IFERROR(VLOOKUP(J52,'P1'!$B:$AP,31,FALSE),"")</f>
        <v/>
      </c>
      <c r="K54" s="239" t="str">
        <f>IFERROR(VLOOKUP(K52,'P1'!$B:$AP,31,FALSE),"")</f>
        <v/>
      </c>
      <c r="L54" s="239" t="str">
        <f>IFERROR(VLOOKUP(L52,'P1'!$B:$AP,31,FALSE),"")</f>
        <v/>
      </c>
      <c r="M54" s="239" t="str">
        <f>IFERROR(VLOOKUP(M52,'P1'!$B:$AP,31,FALSE),"")</f>
        <v/>
      </c>
      <c r="N54" s="239" t="str">
        <f>IFERROR(VLOOKUP(N52,'P1'!$B:$AP,31,FALSE),"")</f>
        <v/>
      </c>
      <c r="O54" s="239" t="str">
        <f>IFERROR(VLOOKUP(O52,'P1'!$B:$AP,31,FALSE),"")</f>
        <v/>
      </c>
      <c r="P54" s="239" t="str">
        <f>IFERROR(VLOOKUP(P52,'P1'!$B:$AP,31,FALSE),"")</f>
        <v/>
      </c>
      <c r="Q54" s="239" t="str">
        <f>IFERROR(VLOOKUP(Q52,'P1'!$B:$AP,31,FALSE),"")</f>
        <v/>
      </c>
      <c r="R54" s="239" t="str">
        <f>IFERROR(VLOOKUP(R52,'P1'!$B:$AP,31,FALSE),"")</f>
        <v/>
      </c>
      <c r="S54" s="239" t="str">
        <f>IFERROR(VLOOKUP(S52,'P1'!$B:$AP,31,FALSE),"")</f>
        <v/>
      </c>
      <c r="T54" s="239" t="str">
        <f>IFERROR(VLOOKUP(T52,'P1'!$B:$AP,31,FALSE),"")</f>
        <v/>
      </c>
      <c r="U54" s="239" t="str">
        <f>IFERROR(VLOOKUP(U52,'P1'!$B:$AP,31,FALSE),"")</f>
        <v/>
      </c>
      <c r="V54" s="239" t="str">
        <f>IFERROR(VLOOKUP(V52,'P1'!$B:$AP,31,FALSE),"")</f>
        <v/>
      </c>
      <c r="W54" s="239" t="str">
        <f>IFERROR(VLOOKUP(W52,'P1'!$B:$AP,31,FALSE),"")</f>
        <v/>
      </c>
      <c r="X54" s="239" t="str">
        <f>IFERROR(VLOOKUP(X52,'P1'!$B:$AP,31,FALSE),"")</f>
        <v/>
      </c>
      <c r="Y54" s="239" t="str">
        <f>IFERROR(VLOOKUP(Y52,'P1'!$B:$AP,31,FALSE),"")</f>
        <v/>
      </c>
      <c r="Z54" s="239" t="str">
        <f>IFERROR(VLOOKUP(Z52,'P1'!$B:$AP,31,FALSE),"")</f>
        <v/>
      </c>
      <c r="AA54" s="239" t="str">
        <f>IFERROR(VLOOKUP(AA52,'P1'!$B:$AP,31,FALSE),"")</f>
        <v/>
      </c>
      <c r="AB54" s="239" t="str">
        <f>IFERROR(VLOOKUP(AB52,'P1'!$B:$AP,31,FALSE),"")</f>
        <v/>
      </c>
      <c r="AC54" s="239" t="str">
        <f>IFERROR(VLOOKUP(AC52,'P1'!$B:$AP,31,FALSE),"")</f>
        <v/>
      </c>
      <c r="AD54" s="239" t="str">
        <f>IFERROR(VLOOKUP(AD52,'P1'!$B:$AP,31,FALSE),"")</f>
        <v/>
      </c>
      <c r="AE54" s="239" t="str">
        <f>IFERROR(VLOOKUP(AE52,'P1'!$B:$AP,31,FALSE),"")</f>
        <v/>
      </c>
      <c r="AF54" s="239" t="str">
        <f>IFERROR(VLOOKUP(AF52,'P1'!$B:$AP,31,FALSE),"")</f>
        <v/>
      </c>
      <c r="AG54" s="239" t="str">
        <f>IFERROR(VLOOKUP(AG52,'P1'!$B:$AP,31,FALSE),"")</f>
        <v/>
      </c>
      <c r="AH54" s="239" t="str">
        <f>IFERROR(VLOOKUP(AH52,'P1'!$B:$AP,31,FALSE),"")</f>
        <v/>
      </c>
      <c r="AI54" s="239" t="str">
        <f>IFERROR(VLOOKUP(AI52,'P1'!$B:$AP,31,FALSE),"")</f>
        <v/>
      </c>
      <c r="AJ54" s="239" t="str">
        <f>IFERROR(VLOOKUP(AJ52,'P1'!$B:$AP,31,FALSE),"")</f>
        <v/>
      </c>
      <c r="AK54" s="239" t="str">
        <f>IFERROR(VLOOKUP(AK52,'P1'!$B:$AP,31,FALSE),"")</f>
        <v/>
      </c>
      <c r="AL54" s="239" t="str">
        <f>IFERROR(VLOOKUP(AL52,'P1'!$B:$AP,31,FALSE),"")</f>
        <v/>
      </c>
      <c r="AM54" s="239" t="str">
        <f>IFERROR(VLOOKUP(AM52,'P1'!$B:$AP,31,FALSE),"")</f>
        <v/>
      </c>
      <c r="AN54" s="574"/>
      <c r="AO54" s="577"/>
      <c r="AP54" s="582"/>
      <c r="AQ54" s="583"/>
      <c r="AR54" s="577"/>
      <c r="AU54" s="242"/>
      <c r="AV54" s="242"/>
      <c r="AX54" s="242"/>
      <c r="AY54" s="242"/>
    </row>
    <row r="55" spans="1:51" ht="12" customHeight="1">
      <c r="A55" s="584">
        <v>12</v>
      </c>
      <c r="B55" s="587"/>
      <c r="C55" s="590"/>
      <c r="D55" s="593" t="s">
        <v>243</v>
      </c>
      <c r="E55" s="596"/>
      <c r="F55" s="566"/>
      <c r="G55" s="567"/>
      <c r="H55" s="236" t="s">
        <v>368</v>
      </c>
      <c r="I55" s="483"/>
      <c r="J55" s="483"/>
      <c r="K55" s="483"/>
      <c r="L55" s="483"/>
      <c r="M55" s="483"/>
      <c r="N55" s="483"/>
      <c r="O55" s="483"/>
      <c r="P55" s="483"/>
      <c r="Q55" s="483"/>
      <c r="R55" s="483"/>
      <c r="S55" s="483"/>
      <c r="T55" s="483"/>
      <c r="U55" s="483"/>
      <c r="V55" s="483"/>
      <c r="W55" s="483"/>
      <c r="X55" s="483"/>
      <c r="Y55" s="483"/>
      <c r="Z55" s="483"/>
      <c r="AA55" s="483"/>
      <c r="AB55" s="483"/>
      <c r="AC55" s="483"/>
      <c r="AD55" s="483"/>
      <c r="AE55" s="483"/>
      <c r="AF55" s="483"/>
      <c r="AG55" s="483"/>
      <c r="AH55" s="483"/>
      <c r="AI55" s="483"/>
      <c r="AJ55" s="483"/>
      <c r="AK55" s="483"/>
      <c r="AL55" s="483"/>
      <c r="AM55" s="483"/>
      <c r="AN55" s="572">
        <f>+SUM(I56:AM57)</f>
        <v>0</v>
      </c>
      <c r="AO55" s="575">
        <f>IF($AN$4="４週",AN55/4,AN55/(DAY(EOMONTH($I$20,0))/7))</f>
        <v>0</v>
      </c>
      <c r="AP55" s="578"/>
      <c r="AQ55" s="579"/>
      <c r="AR55" s="575" t="str">
        <f>IF(AN44="４週",AU56,AV56)</f>
        <v/>
      </c>
      <c r="AU55" s="237" t="s">
        <v>369</v>
      </c>
      <c r="AV55" s="237" t="s">
        <v>370</v>
      </c>
      <c r="AX55" s="237" t="s">
        <v>371</v>
      </c>
      <c r="AY55" s="237" t="s">
        <v>372</v>
      </c>
    </row>
    <row r="56" spans="1:51" ht="12" customHeight="1">
      <c r="A56" s="585"/>
      <c r="B56" s="588"/>
      <c r="C56" s="591"/>
      <c r="D56" s="594"/>
      <c r="E56" s="597"/>
      <c r="F56" s="568"/>
      <c r="G56" s="569"/>
      <c r="H56" s="238" t="s">
        <v>373</v>
      </c>
      <c r="I56" s="239" t="str">
        <f>IFERROR(VLOOKUP(I55,'P1'!$B:$AP,41,FALSE),"")</f>
        <v/>
      </c>
      <c r="J56" s="239" t="str">
        <f>IFERROR(VLOOKUP(J55,'P1'!$B:$AP,41,FALSE),"")</f>
        <v/>
      </c>
      <c r="K56" s="239" t="str">
        <f>IFERROR(VLOOKUP(K55,'P1'!$B:$AP,41,FALSE),"")</f>
        <v/>
      </c>
      <c r="L56" s="239" t="str">
        <f>IFERROR(VLOOKUP(L55,'P1'!$B:$AP,41,FALSE),"")</f>
        <v/>
      </c>
      <c r="M56" s="239" t="str">
        <f>IFERROR(VLOOKUP(M55,'P1'!$B:$AP,41,FALSE),"")</f>
        <v/>
      </c>
      <c r="N56" s="239" t="str">
        <f>IFERROR(VLOOKUP(N55,'P1'!$B:$AP,41,FALSE),"")</f>
        <v/>
      </c>
      <c r="O56" s="239" t="str">
        <f>IFERROR(VLOOKUP(O55,'P1'!$B:$AP,41,FALSE),"")</f>
        <v/>
      </c>
      <c r="P56" s="239" t="str">
        <f>IFERROR(VLOOKUP(P55,'P1'!$B:$AP,41,FALSE),"")</f>
        <v/>
      </c>
      <c r="Q56" s="239" t="str">
        <f>IFERROR(VLOOKUP(Q55,'P1'!$B:$AP,41,FALSE),"")</f>
        <v/>
      </c>
      <c r="R56" s="239" t="str">
        <f>IFERROR(VLOOKUP(R55,'P1'!$B:$AP,41,FALSE),"")</f>
        <v/>
      </c>
      <c r="S56" s="239" t="str">
        <f>IFERROR(VLOOKUP(S55,'P1'!$B:$AP,41,FALSE),"")</f>
        <v/>
      </c>
      <c r="T56" s="239" t="str">
        <f>IFERROR(VLOOKUP(T55,'P1'!$B:$AP,41,FALSE),"")</f>
        <v/>
      </c>
      <c r="U56" s="239" t="str">
        <f>IFERROR(VLOOKUP(U55,'P1'!$B:$AP,41,FALSE),"")</f>
        <v/>
      </c>
      <c r="V56" s="239" t="str">
        <f>IFERROR(VLOOKUP(V55,'P1'!$B:$AP,41,FALSE),"")</f>
        <v/>
      </c>
      <c r="W56" s="239" t="str">
        <f>IFERROR(VLOOKUP(W55,'P1'!$B:$AP,41,FALSE),"")</f>
        <v/>
      </c>
      <c r="X56" s="239" t="str">
        <f>IFERROR(VLOOKUP(X55,'P1'!$B:$AP,41,FALSE),"")</f>
        <v/>
      </c>
      <c r="Y56" s="239" t="str">
        <f>IFERROR(VLOOKUP(Y55,'P1'!$B:$AP,41,FALSE),"")</f>
        <v/>
      </c>
      <c r="Z56" s="239" t="str">
        <f>IFERROR(VLOOKUP(Z55,'P1'!$B:$AP,41,FALSE),"")</f>
        <v/>
      </c>
      <c r="AA56" s="239" t="str">
        <f>IFERROR(VLOOKUP(AA55,'P1'!$B:$AP,41,FALSE),"")</f>
        <v/>
      </c>
      <c r="AB56" s="239" t="str">
        <f>IFERROR(VLOOKUP(AB55,'P1'!$B:$AP,41,FALSE),"")</f>
        <v/>
      </c>
      <c r="AC56" s="239" t="str">
        <f>IFERROR(VLOOKUP(AC55,'P1'!$B:$AP,41,FALSE),"")</f>
        <v/>
      </c>
      <c r="AD56" s="239" t="str">
        <f>IFERROR(VLOOKUP(AD55,'P1'!$B:$AP,41,FALSE),"")</f>
        <v/>
      </c>
      <c r="AE56" s="239" t="str">
        <f>IFERROR(VLOOKUP(AE55,'P1'!$B:$AP,41,FALSE),"")</f>
        <v/>
      </c>
      <c r="AF56" s="239" t="str">
        <f>IFERROR(VLOOKUP(AF55,'P1'!$B:$AP,41,FALSE),"")</f>
        <v/>
      </c>
      <c r="AG56" s="239" t="str">
        <f>IFERROR(VLOOKUP(AG55,'P1'!$B:$AP,41,FALSE),"")</f>
        <v/>
      </c>
      <c r="AH56" s="239" t="str">
        <f>IFERROR(VLOOKUP(AH55,'P1'!$B:$AP,41,FALSE),"")</f>
        <v/>
      </c>
      <c r="AI56" s="239" t="str">
        <f>IFERROR(VLOOKUP(AI55,'P1'!$B:$AP,41,FALSE),"")</f>
        <v/>
      </c>
      <c r="AJ56" s="239" t="str">
        <f>IFERROR(VLOOKUP(AJ55,'P1'!$B:$AP,41,FALSE),"")</f>
        <v/>
      </c>
      <c r="AK56" s="239" t="str">
        <f>IFERROR(VLOOKUP(AK55,'P1'!$B:$AP,41,FALSE),"")</f>
        <v/>
      </c>
      <c r="AL56" s="239" t="str">
        <f>IFERROR(VLOOKUP(AL55,'P1'!$B:$AP,41,FALSE),"")</f>
        <v/>
      </c>
      <c r="AM56" s="239" t="str">
        <f>IFERROR(VLOOKUP(AM55,'P1'!$B:$AP,41,FALSE),"")</f>
        <v/>
      </c>
      <c r="AN56" s="573"/>
      <c r="AO56" s="576"/>
      <c r="AP56" s="580"/>
      <c r="AQ56" s="581"/>
      <c r="AR56" s="576"/>
      <c r="AU56" s="240" t="str">
        <f>IFERROR(IF($D55="□",ROUNDDOWN($AO55/$AK$7,1),ROUNDDOWN($AO55/$AK$9,1)),"")</f>
        <v/>
      </c>
      <c r="AV56" s="240" t="str">
        <f>IFERROR(IF($D55="□",ROUNDDOWN($AN55/$AO$7,1),ROUNDDOWN($AN55/$AO$9,1)),"")</f>
        <v/>
      </c>
      <c r="AX56" s="240" t="str">
        <f>IFERROR(IF($D55="□",(VLOOKUP(F55,'[8]ますた君 '!$C:$E,3,FALSE)/($AK$7*4)),(VLOOKUP(F55,'[8]ますた君 '!$C:$E,3,FALSE)/($AK$9*4))),"")</f>
        <v/>
      </c>
      <c r="AY56" s="240" t="str">
        <f>IFERROR(IF($D55="□",(VLOOKUP(F55,'[8]ますた君 '!$C:$E,3,FALSE)/$AO$7),(VLOOKUP(F55,'[8]ますた君 '!$C:$E,3,FALSE)/$AO$9)),"")</f>
        <v/>
      </c>
    </row>
    <row r="57" spans="1:51" ht="12" customHeight="1">
      <c r="A57" s="586"/>
      <c r="B57" s="589"/>
      <c r="C57" s="592"/>
      <c r="D57" s="595"/>
      <c r="E57" s="598"/>
      <c r="F57" s="570"/>
      <c r="G57" s="571"/>
      <c r="H57" s="241" t="s">
        <v>374</v>
      </c>
      <c r="I57" s="239" t="str">
        <f>IFERROR(VLOOKUP(I55,'P1'!$B:$AP,31,FALSE),"")</f>
        <v/>
      </c>
      <c r="J57" s="239" t="str">
        <f>IFERROR(VLOOKUP(J55,'P1'!$B:$AP,31,FALSE),"")</f>
        <v/>
      </c>
      <c r="K57" s="239" t="str">
        <f>IFERROR(VLOOKUP(K55,'P1'!$B:$AP,31,FALSE),"")</f>
        <v/>
      </c>
      <c r="L57" s="239" t="str">
        <f>IFERROR(VLOOKUP(L55,'P1'!$B:$AP,31,FALSE),"")</f>
        <v/>
      </c>
      <c r="M57" s="239" t="str">
        <f>IFERROR(VLOOKUP(M55,'P1'!$B:$AP,31,FALSE),"")</f>
        <v/>
      </c>
      <c r="N57" s="239" t="str">
        <f>IFERROR(VLOOKUP(N55,'P1'!$B:$AP,31,FALSE),"")</f>
        <v/>
      </c>
      <c r="O57" s="239" t="str">
        <f>IFERROR(VLOOKUP(O55,'P1'!$B:$AP,31,FALSE),"")</f>
        <v/>
      </c>
      <c r="P57" s="239" t="str">
        <f>IFERROR(VLOOKUP(P55,'P1'!$B:$AP,31,FALSE),"")</f>
        <v/>
      </c>
      <c r="Q57" s="239" t="str">
        <f>IFERROR(VLOOKUP(Q55,'P1'!$B:$AP,31,FALSE),"")</f>
        <v/>
      </c>
      <c r="R57" s="239" t="str">
        <f>IFERROR(VLOOKUP(R55,'P1'!$B:$AP,31,FALSE),"")</f>
        <v/>
      </c>
      <c r="S57" s="239" t="str">
        <f>IFERROR(VLOOKUP(S55,'P1'!$B:$AP,31,FALSE),"")</f>
        <v/>
      </c>
      <c r="T57" s="239" t="str">
        <f>IFERROR(VLOOKUP(T55,'P1'!$B:$AP,31,FALSE),"")</f>
        <v/>
      </c>
      <c r="U57" s="239" t="str">
        <f>IFERROR(VLOOKUP(U55,'P1'!$B:$AP,31,FALSE),"")</f>
        <v/>
      </c>
      <c r="V57" s="239" t="str">
        <f>IFERROR(VLOOKUP(V55,'P1'!$B:$AP,31,FALSE),"")</f>
        <v/>
      </c>
      <c r="W57" s="239" t="str">
        <f>IFERROR(VLOOKUP(W55,'P1'!$B:$AP,31,FALSE),"")</f>
        <v/>
      </c>
      <c r="X57" s="239" t="str">
        <f>IFERROR(VLOOKUP(X55,'P1'!$B:$AP,31,FALSE),"")</f>
        <v/>
      </c>
      <c r="Y57" s="239" t="str">
        <f>IFERROR(VLOOKUP(Y55,'P1'!$B:$AP,31,FALSE),"")</f>
        <v/>
      </c>
      <c r="Z57" s="239" t="str">
        <f>IFERROR(VLOOKUP(Z55,'P1'!$B:$AP,31,FALSE),"")</f>
        <v/>
      </c>
      <c r="AA57" s="239" t="str">
        <f>IFERROR(VLOOKUP(AA55,'P1'!$B:$AP,31,FALSE),"")</f>
        <v/>
      </c>
      <c r="AB57" s="239" t="str">
        <f>IFERROR(VLOOKUP(AB55,'P1'!$B:$AP,31,FALSE),"")</f>
        <v/>
      </c>
      <c r="AC57" s="239" t="str">
        <f>IFERROR(VLOOKUP(AC55,'P1'!$B:$AP,31,FALSE),"")</f>
        <v/>
      </c>
      <c r="AD57" s="239" t="str">
        <f>IFERROR(VLOOKUP(AD55,'P1'!$B:$AP,31,FALSE),"")</f>
        <v/>
      </c>
      <c r="AE57" s="239" t="str">
        <f>IFERROR(VLOOKUP(AE55,'P1'!$B:$AP,31,FALSE),"")</f>
        <v/>
      </c>
      <c r="AF57" s="239" t="str">
        <f>IFERROR(VLOOKUP(AF55,'P1'!$B:$AP,31,FALSE),"")</f>
        <v/>
      </c>
      <c r="AG57" s="239" t="str">
        <f>IFERROR(VLOOKUP(AG55,'P1'!$B:$AP,31,FALSE),"")</f>
        <v/>
      </c>
      <c r="AH57" s="239" t="str">
        <f>IFERROR(VLOOKUP(AH55,'P1'!$B:$AP,31,FALSE),"")</f>
        <v/>
      </c>
      <c r="AI57" s="239" t="str">
        <f>IFERROR(VLOOKUP(AI55,'P1'!$B:$AP,31,FALSE),"")</f>
        <v/>
      </c>
      <c r="AJ57" s="239" t="str">
        <f>IFERROR(VLOOKUP(AJ55,'P1'!$B:$AP,31,FALSE),"")</f>
        <v/>
      </c>
      <c r="AK57" s="239" t="str">
        <f>IFERROR(VLOOKUP(AK55,'P1'!$B:$AP,31,FALSE),"")</f>
        <v/>
      </c>
      <c r="AL57" s="239" t="str">
        <f>IFERROR(VLOOKUP(AL55,'P1'!$B:$AP,31,FALSE),"")</f>
        <v/>
      </c>
      <c r="AM57" s="239" t="str">
        <f>IFERROR(VLOOKUP(AM55,'P1'!$B:$AP,31,FALSE),"")</f>
        <v/>
      </c>
      <c r="AN57" s="574"/>
      <c r="AO57" s="577"/>
      <c r="AP57" s="582"/>
      <c r="AQ57" s="583"/>
      <c r="AR57" s="577"/>
      <c r="AU57" s="242"/>
      <c r="AV57" s="242"/>
      <c r="AX57" s="242"/>
      <c r="AY57" s="242"/>
    </row>
    <row r="58" spans="1:51" ht="12" customHeight="1">
      <c r="A58" s="584">
        <v>13</v>
      </c>
      <c r="B58" s="587"/>
      <c r="C58" s="590"/>
      <c r="D58" s="593" t="s">
        <v>243</v>
      </c>
      <c r="E58" s="596"/>
      <c r="F58" s="566"/>
      <c r="G58" s="567"/>
      <c r="H58" s="236" t="s">
        <v>368</v>
      </c>
      <c r="I58" s="483"/>
      <c r="J58" s="483"/>
      <c r="K58" s="483"/>
      <c r="L58" s="483"/>
      <c r="M58" s="483"/>
      <c r="N58" s="483"/>
      <c r="O58" s="483"/>
      <c r="P58" s="483"/>
      <c r="Q58" s="483"/>
      <c r="R58" s="483"/>
      <c r="S58" s="483"/>
      <c r="T58" s="483"/>
      <c r="U58" s="483"/>
      <c r="V58" s="483"/>
      <c r="W58" s="483"/>
      <c r="X58" s="483"/>
      <c r="Y58" s="483"/>
      <c r="Z58" s="483"/>
      <c r="AA58" s="483"/>
      <c r="AB58" s="483"/>
      <c r="AC58" s="483"/>
      <c r="AD58" s="483"/>
      <c r="AE58" s="483"/>
      <c r="AF58" s="483"/>
      <c r="AG58" s="483"/>
      <c r="AH58" s="483"/>
      <c r="AI58" s="483"/>
      <c r="AJ58" s="483"/>
      <c r="AK58" s="483"/>
      <c r="AL58" s="483"/>
      <c r="AM58" s="483"/>
      <c r="AN58" s="572">
        <f>+SUM(I59:AM60)</f>
        <v>0</v>
      </c>
      <c r="AO58" s="575">
        <f>IF($AN$4="４週",AN58/4,AN58/(DAY(EOMONTH($I$20,0))/7))</f>
        <v>0</v>
      </c>
      <c r="AP58" s="578"/>
      <c r="AQ58" s="579"/>
      <c r="AR58" s="575" t="str">
        <f>IF(AN47="４週",AU59,AV59)</f>
        <v/>
      </c>
      <c r="AU58" s="237" t="s">
        <v>369</v>
      </c>
      <c r="AV58" s="237" t="s">
        <v>370</v>
      </c>
      <c r="AX58" s="237" t="s">
        <v>371</v>
      </c>
      <c r="AY58" s="237" t="s">
        <v>372</v>
      </c>
    </row>
    <row r="59" spans="1:51" ht="12" customHeight="1">
      <c r="A59" s="585"/>
      <c r="B59" s="588"/>
      <c r="C59" s="591"/>
      <c r="D59" s="594"/>
      <c r="E59" s="597"/>
      <c r="F59" s="568"/>
      <c r="G59" s="569"/>
      <c r="H59" s="238" t="s">
        <v>373</v>
      </c>
      <c r="I59" s="239" t="str">
        <f>IFERROR(VLOOKUP(I58,'P1'!$B:$AP,41,FALSE),"")</f>
        <v/>
      </c>
      <c r="J59" s="239" t="str">
        <f>IFERROR(VLOOKUP(J58,'P1'!$B:$AP,41,FALSE),"")</f>
        <v/>
      </c>
      <c r="K59" s="239" t="str">
        <f>IFERROR(VLOOKUP(K58,'P1'!$B:$AP,41,FALSE),"")</f>
        <v/>
      </c>
      <c r="L59" s="239" t="str">
        <f>IFERROR(VLOOKUP(L58,'P1'!$B:$AP,41,FALSE),"")</f>
        <v/>
      </c>
      <c r="M59" s="239" t="str">
        <f>IFERROR(VLOOKUP(M58,'P1'!$B:$AP,41,FALSE),"")</f>
        <v/>
      </c>
      <c r="N59" s="239" t="str">
        <f>IFERROR(VLOOKUP(N58,'P1'!$B:$AP,41,FALSE),"")</f>
        <v/>
      </c>
      <c r="O59" s="239" t="str">
        <f>IFERROR(VLOOKUP(O58,'P1'!$B:$AP,41,FALSE),"")</f>
        <v/>
      </c>
      <c r="P59" s="239" t="str">
        <f>IFERROR(VLOOKUP(P58,'P1'!$B:$AP,41,FALSE),"")</f>
        <v/>
      </c>
      <c r="Q59" s="239" t="str">
        <f>IFERROR(VLOOKUP(Q58,'P1'!$B:$AP,41,FALSE),"")</f>
        <v/>
      </c>
      <c r="R59" s="239" t="str">
        <f>IFERROR(VLOOKUP(R58,'P1'!$B:$AP,41,FALSE),"")</f>
        <v/>
      </c>
      <c r="S59" s="239" t="str">
        <f>IFERROR(VLOOKUP(S58,'P1'!$B:$AP,41,FALSE),"")</f>
        <v/>
      </c>
      <c r="T59" s="239" t="str">
        <f>IFERROR(VLOOKUP(T58,'P1'!$B:$AP,41,FALSE),"")</f>
        <v/>
      </c>
      <c r="U59" s="239" t="str">
        <f>IFERROR(VLOOKUP(U58,'P1'!$B:$AP,41,FALSE),"")</f>
        <v/>
      </c>
      <c r="V59" s="239" t="str">
        <f>IFERROR(VLOOKUP(V58,'P1'!$B:$AP,41,FALSE),"")</f>
        <v/>
      </c>
      <c r="W59" s="239" t="str">
        <f>IFERROR(VLOOKUP(W58,'P1'!$B:$AP,41,FALSE),"")</f>
        <v/>
      </c>
      <c r="X59" s="239" t="str">
        <f>IFERROR(VLOOKUP(X58,'P1'!$B:$AP,41,FALSE),"")</f>
        <v/>
      </c>
      <c r="Y59" s="239" t="str">
        <f>IFERROR(VLOOKUP(Y58,'P1'!$B:$AP,41,FALSE),"")</f>
        <v/>
      </c>
      <c r="Z59" s="239" t="str">
        <f>IFERROR(VLOOKUP(Z58,'P1'!$B:$AP,41,FALSE),"")</f>
        <v/>
      </c>
      <c r="AA59" s="239" t="str">
        <f>IFERROR(VLOOKUP(AA58,'P1'!$B:$AP,41,FALSE),"")</f>
        <v/>
      </c>
      <c r="AB59" s="239" t="str">
        <f>IFERROR(VLOOKUP(AB58,'P1'!$B:$AP,41,FALSE),"")</f>
        <v/>
      </c>
      <c r="AC59" s="239" t="str">
        <f>IFERROR(VLOOKUP(AC58,'P1'!$B:$AP,41,FALSE),"")</f>
        <v/>
      </c>
      <c r="AD59" s="239" t="str">
        <f>IFERROR(VLOOKUP(AD58,'P1'!$B:$AP,41,FALSE),"")</f>
        <v/>
      </c>
      <c r="AE59" s="239" t="str">
        <f>IFERROR(VLOOKUP(AE58,'P1'!$B:$AP,41,FALSE),"")</f>
        <v/>
      </c>
      <c r="AF59" s="239" t="str">
        <f>IFERROR(VLOOKUP(AF58,'P1'!$B:$AP,41,FALSE),"")</f>
        <v/>
      </c>
      <c r="AG59" s="239" t="str">
        <f>IFERROR(VLOOKUP(AG58,'P1'!$B:$AP,41,FALSE),"")</f>
        <v/>
      </c>
      <c r="AH59" s="239" t="str">
        <f>IFERROR(VLOOKUP(AH58,'P1'!$B:$AP,41,FALSE),"")</f>
        <v/>
      </c>
      <c r="AI59" s="239" t="str">
        <f>IFERROR(VLOOKUP(AI58,'P1'!$B:$AP,41,FALSE),"")</f>
        <v/>
      </c>
      <c r="AJ59" s="239" t="str">
        <f>IFERROR(VLOOKUP(AJ58,'P1'!$B:$AP,41,FALSE),"")</f>
        <v/>
      </c>
      <c r="AK59" s="239" t="str">
        <f>IFERROR(VLOOKUP(AK58,'P1'!$B:$AP,41,FALSE),"")</f>
        <v/>
      </c>
      <c r="AL59" s="239" t="str">
        <f>IFERROR(VLOOKUP(AL58,'P1'!$B:$AP,41,FALSE),"")</f>
        <v/>
      </c>
      <c r="AM59" s="239" t="str">
        <f>IFERROR(VLOOKUP(AM58,'P1'!$B:$AP,41,FALSE),"")</f>
        <v/>
      </c>
      <c r="AN59" s="573"/>
      <c r="AO59" s="576"/>
      <c r="AP59" s="580"/>
      <c r="AQ59" s="581"/>
      <c r="AR59" s="576"/>
      <c r="AU59" s="240" t="str">
        <f>IFERROR(IF($D58="□",ROUNDDOWN($AO58/$AK$7,1),ROUNDDOWN($AO58/$AK$9,1)),"")</f>
        <v/>
      </c>
      <c r="AV59" s="240" t="str">
        <f>IFERROR(IF($D58="□",ROUNDDOWN($AN58/$AO$7,1),ROUNDDOWN($AN58/$AO$9,1)),"")</f>
        <v/>
      </c>
      <c r="AX59" s="240" t="str">
        <f>IFERROR(IF($D58="□",(VLOOKUP(F58,'[8]ますた君 '!$C:$E,3,FALSE)/($AK$7*4)),(VLOOKUP(F58,'[8]ますた君 '!$C:$E,3,FALSE)/($AK$9*4))),"")</f>
        <v/>
      </c>
      <c r="AY59" s="240" t="str">
        <f>IFERROR(IF($D58="□",(VLOOKUP(F58,'[8]ますた君 '!$C:$E,3,FALSE)/$AO$7),(VLOOKUP(F58,'[8]ますた君 '!$C:$E,3,FALSE)/$AO$9)),"")</f>
        <v/>
      </c>
    </row>
    <row r="60" spans="1:51" ht="12" customHeight="1">
      <c r="A60" s="586"/>
      <c r="B60" s="589"/>
      <c r="C60" s="592"/>
      <c r="D60" s="595"/>
      <c r="E60" s="598"/>
      <c r="F60" s="570"/>
      <c r="G60" s="571"/>
      <c r="H60" s="241" t="s">
        <v>374</v>
      </c>
      <c r="I60" s="239" t="str">
        <f>IFERROR(VLOOKUP(I58,'P1'!$B:$AP,31,FALSE),"")</f>
        <v/>
      </c>
      <c r="J60" s="239" t="str">
        <f>IFERROR(VLOOKUP(J58,'P1'!$B:$AP,31,FALSE),"")</f>
        <v/>
      </c>
      <c r="K60" s="239" t="str">
        <f>IFERROR(VLOOKUP(K58,'P1'!$B:$AP,31,FALSE),"")</f>
        <v/>
      </c>
      <c r="L60" s="239" t="str">
        <f>IFERROR(VLOOKUP(L58,'P1'!$B:$AP,31,FALSE),"")</f>
        <v/>
      </c>
      <c r="M60" s="239" t="str">
        <f>IFERROR(VLOOKUP(M58,'P1'!$B:$AP,31,FALSE),"")</f>
        <v/>
      </c>
      <c r="N60" s="239" t="str">
        <f>IFERROR(VLOOKUP(N58,'P1'!$B:$AP,31,FALSE),"")</f>
        <v/>
      </c>
      <c r="O60" s="239" t="str">
        <f>IFERROR(VLOOKUP(O58,'P1'!$B:$AP,31,FALSE),"")</f>
        <v/>
      </c>
      <c r="P60" s="239" t="str">
        <f>IFERROR(VLOOKUP(P58,'P1'!$B:$AP,31,FALSE),"")</f>
        <v/>
      </c>
      <c r="Q60" s="239" t="str">
        <f>IFERROR(VLOOKUP(Q58,'P1'!$B:$AP,31,FALSE),"")</f>
        <v/>
      </c>
      <c r="R60" s="239" t="str">
        <f>IFERROR(VLOOKUP(R58,'P1'!$B:$AP,31,FALSE),"")</f>
        <v/>
      </c>
      <c r="S60" s="239" t="str">
        <f>IFERROR(VLOOKUP(S58,'P1'!$B:$AP,31,FALSE),"")</f>
        <v/>
      </c>
      <c r="T60" s="239" t="str">
        <f>IFERROR(VLOOKUP(T58,'P1'!$B:$AP,31,FALSE),"")</f>
        <v/>
      </c>
      <c r="U60" s="239" t="str">
        <f>IFERROR(VLOOKUP(U58,'P1'!$B:$AP,31,FALSE),"")</f>
        <v/>
      </c>
      <c r="V60" s="239" t="str">
        <f>IFERROR(VLOOKUP(V58,'P1'!$B:$AP,31,FALSE),"")</f>
        <v/>
      </c>
      <c r="W60" s="239" t="str">
        <f>IFERROR(VLOOKUP(W58,'P1'!$B:$AP,31,FALSE),"")</f>
        <v/>
      </c>
      <c r="X60" s="239" t="str">
        <f>IFERROR(VLOOKUP(X58,'P1'!$B:$AP,31,FALSE),"")</f>
        <v/>
      </c>
      <c r="Y60" s="239" t="str">
        <f>IFERROR(VLOOKUP(Y58,'P1'!$B:$AP,31,FALSE),"")</f>
        <v/>
      </c>
      <c r="Z60" s="239" t="str">
        <f>IFERROR(VLOOKUP(Z58,'P1'!$B:$AP,31,FALSE),"")</f>
        <v/>
      </c>
      <c r="AA60" s="239" t="str">
        <f>IFERROR(VLOOKUP(AA58,'P1'!$B:$AP,31,FALSE),"")</f>
        <v/>
      </c>
      <c r="AB60" s="239" t="str">
        <f>IFERROR(VLOOKUP(AB58,'P1'!$B:$AP,31,FALSE),"")</f>
        <v/>
      </c>
      <c r="AC60" s="239" t="str">
        <f>IFERROR(VLOOKUP(AC58,'P1'!$B:$AP,31,FALSE),"")</f>
        <v/>
      </c>
      <c r="AD60" s="239" t="str">
        <f>IFERROR(VLOOKUP(AD58,'P1'!$B:$AP,31,FALSE),"")</f>
        <v/>
      </c>
      <c r="AE60" s="239" t="str">
        <f>IFERROR(VLOOKUP(AE58,'P1'!$B:$AP,31,FALSE),"")</f>
        <v/>
      </c>
      <c r="AF60" s="239" t="str">
        <f>IFERROR(VLOOKUP(AF58,'P1'!$B:$AP,31,FALSE),"")</f>
        <v/>
      </c>
      <c r="AG60" s="239" t="str">
        <f>IFERROR(VLOOKUP(AG58,'P1'!$B:$AP,31,FALSE),"")</f>
        <v/>
      </c>
      <c r="AH60" s="239" t="str">
        <f>IFERROR(VLOOKUP(AH58,'P1'!$B:$AP,31,FALSE),"")</f>
        <v/>
      </c>
      <c r="AI60" s="239" t="str">
        <f>IFERROR(VLOOKUP(AI58,'P1'!$B:$AP,31,FALSE),"")</f>
        <v/>
      </c>
      <c r="AJ60" s="239" t="str">
        <f>IFERROR(VLOOKUP(AJ58,'P1'!$B:$AP,31,FALSE),"")</f>
        <v/>
      </c>
      <c r="AK60" s="239" t="str">
        <f>IFERROR(VLOOKUP(AK58,'P1'!$B:$AP,31,FALSE),"")</f>
        <v/>
      </c>
      <c r="AL60" s="239" t="str">
        <f>IFERROR(VLOOKUP(AL58,'P1'!$B:$AP,31,FALSE),"")</f>
        <v/>
      </c>
      <c r="AM60" s="239" t="str">
        <f>IFERROR(VLOOKUP(AM58,'P1'!$B:$AP,31,FALSE),"")</f>
        <v/>
      </c>
      <c r="AN60" s="574"/>
      <c r="AO60" s="577"/>
      <c r="AP60" s="582"/>
      <c r="AQ60" s="583"/>
      <c r="AR60" s="577"/>
      <c r="AU60" s="242"/>
      <c r="AV60" s="242"/>
      <c r="AX60" s="242"/>
      <c r="AY60" s="242"/>
    </row>
    <row r="61" spans="1:51" ht="12" customHeight="1">
      <c r="A61" s="584">
        <v>14</v>
      </c>
      <c r="B61" s="587"/>
      <c r="C61" s="590"/>
      <c r="D61" s="593" t="s">
        <v>243</v>
      </c>
      <c r="E61" s="596"/>
      <c r="F61" s="566"/>
      <c r="G61" s="567"/>
      <c r="H61" s="236" t="s">
        <v>368</v>
      </c>
      <c r="I61" s="483"/>
      <c r="J61" s="483"/>
      <c r="K61" s="483"/>
      <c r="L61" s="483"/>
      <c r="M61" s="483"/>
      <c r="N61" s="483"/>
      <c r="O61" s="483"/>
      <c r="P61" s="483"/>
      <c r="Q61" s="483"/>
      <c r="R61" s="483"/>
      <c r="S61" s="483"/>
      <c r="T61" s="483"/>
      <c r="U61" s="483"/>
      <c r="V61" s="483"/>
      <c r="W61" s="483"/>
      <c r="X61" s="483"/>
      <c r="Y61" s="483"/>
      <c r="Z61" s="483"/>
      <c r="AA61" s="483"/>
      <c r="AB61" s="483"/>
      <c r="AC61" s="483"/>
      <c r="AD61" s="483"/>
      <c r="AE61" s="483"/>
      <c r="AF61" s="483"/>
      <c r="AG61" s="483"/>
      <c r="AH61" s="483"/>
      <c r="AI61" s="483"/>
      <c r="AJ61" s="483"/>
      <c r="AK61" s="483"/>
      <c r="AL61" s="483"/>
      <c r="AM61" s="483"/>
      <c r="AN61" s="572">
        <f>+SUM(I62:AM63)</f>
        <v>0</v>
      </c>
      <c r="AO61" s="575">
        <f>IF($AN$4="４週",AN61/4,AN61/(DAY(EOMONTH($I$20,0))/7))</f>
        <v>0</v>
      </c>
      <c r="AP61" s="578"/>
      <c r="AQ61" s="579"/>
      <c r="AR61" s="575" t="str">
        <f>IF(AN50="４週",AU62,AV62)</f>
        <v/>
      </c>
      <c r="AU61" s="237" t="s">
        <v>369</v>
      </c>
      <c r="AV61" s="237" t="s">
        <v>370</v>
      </c>
      <c r="AX61" s="237" t="s">
        <v>371</v>
      </c>
      <c r="AY61" s="237" t="s">
        <v>372</v>
      </c>
    </row>
    <row r="62" spans="1:51" ht="12" customHeight="1">
      <c r="A62" s="585"/>
      <c r="B62" s="588"/>
      <c r="C62" s="591"/>
      <c r="D62" s="594"/>
      <c r="E62" s="597"/>
      <c r="F62" s="568"/>
      <c r="G62" s="569"/>
      <c r="H62" s="238" t="s">
        <v>373</v>
      </c>
      <c r="I62" s="239" t="str">
        <f>IFERROR(VLOOKUP(I61,'P1'!$B:$AP,41,FALSE),"")</f>
        <v/>
      </c>
      <c r="J62" s="239" t="str">
        <f>IFERROR(VLOOKUP(J61,'P1'!$B:$AP,41,FALSE),"")</f>
        <v/>
      </c>
      <c r="K62" s="239" t="str">
        <f>IFERROR(VLOOKUP(K61,'P1'!$B:$AP,41,FALSE),"")</f>
        <v/>
      </c>
      <c r="L62" s="239" t="str">
        <f>IFERROR(VLOOKUP(L61,'P1'!$B:$AP,41,FALSE),"")</f>
        <v/>
      </c>
      <c r="M62" s="239" t="str">
        <f>IFERROR(VLOOKUP(M61,'P1'!$B:$AP,41,FALSE),"")</f>
        <v/>
      </c>
      <c r="N62" s="239" t="str">
        <f>IFERROR(VLOOKUP(N61,'P1'!$B:$AP,41,FALSE),"")</f>
        <v/>
      </c>
      <c r="O62" s="239" t="str">
        <f>IFERROR(VLOOKUP(O61,'P1'!$B:$AP,41,FALSE),"")</f>
        <v/>
      </c>
      <c r="P62" s="239" t="str">
        <f>IFERROR(VLOOKUP(P61,'P1'!$B:$AP,41,FALSE),"")</f>
        <v/>
      </c>
      <c r="Q62" s="239" t="str">
        <f>IFERROR(VLOOKUP(Q61,'P1'!$B:$AP,41,FALSE),"")</f>
        <v/>
      </c>
      <c r="R62" s="239" t="str">
        <f>IFERROR(VLOOKUP(R61,'P1'!$B:$AP,41,FALSE),"")</f>
        <v/>
      </c>
      <c r="S62" s="239" t="str">
        <f>IFERROR(VLOOKUP(S61,'P1'!$B:$AP,41,FALSE),"")</f>
        <v/>
      </c>
      <c r="T62" s="239" t="str">
        <f>IFERROR(VLOOKUP(T61,'P1'!$B:$AP,41,FALSE),"")</f>
        <v/>
      </c>
      <c r="U62" s="239" t="str">
        <f>IFERROR(VLOOKUP(U61,'P1'!$B:$AP,41,FALSE),"")</f>
        <v/>
      </c>
      <c r="V62" s="239" t="str">
        <f>IFERROR(VLOOKUP(V61,'P1'!$B:$AP,41,FALSE),"")</f>
        <v/>
      </c>
      <c r="W62" s="239" t="str">
        <f>IFERROR(VLOOKUP(W61,'P1'!$B:$AP,41,FALSE),"")</f>
        <v/>
      </c>
      <c r="X62" s="239" t="str">
        <f>IFERROR(VLOOKUP(X61,'P1'!$B:$AP,41,FALSE),"")</f>
        <v/>
      </c>
      <c r="Y62" s="239" t="str">
        <f>IFERROR(VLOOKUP(Y61,'P1'!$B:$AP,41,FALSE),"")</f>
        <v/>
      </c>
      <c r="Z62" s="239" t="str">
        <f>IFERROR(VLOOKUP(Z61,'P1'!$B:$AP,41,FALSE),"")</f>
        <v/>
      </c>
      <c r="AA62" s="239" t="str">
        <f>IFERROR(VLOOKUP(AA61,'P1'!$B:$AP,41,FALSE),"")</f>
        <v/>
      </c>
      <c r="AB62" s="239" t="str">
        <f>IFERROR(VLOOKUP(AB61,'P1'!$B:$AP,41,FALSE),"")</f>
        <v/>
      </c>
      <c r="AC62" s="239" t="str">
        <f>IFERROR(VLOOKUP(AC61,'P1'!$B:$AP,41,FALSE),"")</f>
        <v/>
      </c>
      <c r="AD62" s="239" t="str">
        <f>IFERROR(VLOOKUP(AD61,'P1'!$B:$AP,41,FALSE),"")</f>
        <v/>
      </c>
      <c r="AE62" s="239" t="str">
        <f>IFERROR(VLOOKUP(AE61,'P1'!$B:$AP,41,FALSE),"")</f>
        <v/>
      </c>
      <c r="AF62" s="239" t="str">
        <f>IFERROR(VLOOKUP(AF61,'P1'!$B:$AP,41,FALSE),"")</f>
        <v/>
      </c>
      <c r="AG62" s="239" t="str">
        <f>IFERROR(VLOOKUP(AG61,'P1'!$B:$AP,41,FALSE),"")</f>
        <v/>
      </c>
      <c r="AH62" s="239" t="str">
        <f>IFERROR(VLOOKUP(AH61,'P1'!$B:$AP,41,FALSE),"")</f>
        <v/>
      </c>
      <c r="AI62" s="239" t="str">
        <f>IFERROR(VLOOKUP(AI61,'P1'!$B:$AP,41,FALSE),"")</f>
        <v/>
      </c>
      <c r="AJ62" s="239" t="str">
        <f>IFERROR(VLOOKUP(AJ61,'P1'!$B:$AP,41,FALSE),"")</f>
        <v/>
      </c>
      <c r="AK62" s="239" t="str">
        <f>IFERROR(VLOOKUP(AK61,'P1'!$B:$AP,41,FALSE),"")</f>
        <v/>
      </c>
      <c r="AL62" s="239" t="str">
        <f>IFERROR(VLOOKUP(AL61,'P1'!$B:$AP,41,FALSE),"")</f>
        <v/>
      </c>
      <c r="AM62" s="239" t="str">
        <f>IFERROR(VLOOKUP(AM61,'P1'!$B:$AP,41,FALSE),"")</f>
        <v/>
      </c>
      <c r="AN62" s="573"/>
      <c r="AO62" s="576"/>
      <c r="AP62" s="580"/>
      <c r="AQ62" s="581"/>
      <c r="AR62" s="576"/>
      <c r="AU62" s="240" t="str">
        <f>IFERROR(IF($D61="□",ROUNDDOWN($AO61/$AK$7,1),ROUNDDOWN($AO61/$AK$9,1)),"")</f>
        <v/>
      </c>
      <c r="AV62" s="240" t="str">
        <f>IFERROR(IF($D61="□",ROUNDDOWN($AN61/$AO$7,1),ROUNDDOWN($AN61/$AO$9,1)),"")</f>
        <v/>
      </c>
      <c r="AX62" s="240" t="str">
        <f>IFERROR(IF($D61="□",(VLOOKUP(F61,'[8]ますた君 '!$C:$E,3,FALSE)/($AK$7*4)),(VLOOKUP(F61,'[8]ますた君 '!$C:$E,3,FALSE)/($AK$9*4))),"")</f>
        <v/>
      </c>
      <c r="AY62" s="240" t="str">
        <f>IFERROR(IF($D61="□",(VLOOKUP(F61,'[8]ますた君 '!$C:$E,3,FALSE)/$AO$7),(VLOOKUP(F61,'[8]ますた君 '!$C:$E,3,FALSE)/$AO$9)),"")</f>
        <v/>
      </c>
    </row>
    <row r="63" spans="1:51" ht="12" customHeight="1">
      <c r="A63" s="586"/>
      <c r="B63" s="589"/>
      <c r="C63" s="592"/>
      <c r="D63" s="595"/>
      <c r="E63" s="598"/>
      <c r="F63" s="570"/>
      <c r="G63" s="571"/>
      <c r="H63" s="241" t="s">
        <v>374</v>
      </c>
      <c r="I63" s="243" t="str">
        <f>IFERROR(VLOOKUP(I61,'P1'!$B:$AP,31,FALSE),"")</f>
        <v/>
      </c>
      <c r="J63" s="239" t="str">
        <f>IFERROR(VLOOKUP(J61,'P1'!$B:$AP,31,FALSE),"")</f>
        <v/>
      </c>
      <c r="K63" s="239" t="str">
        <f>IFERROR(VLOOKUP(K61,'P1'!$B:$AP,31,FALSE),"")</f>
        <v/>
      </c>
      <c r="L63" s="239" t="str">
        <f>IFERROR(VLOOKUP(L61,'P1'!$B:$AP,31,FALSE),"")</f>
        <v/>
      </c>
      <c r="M63" s="239" t="str">
        <f>IFERROR(VLOOKUP(M61,'P1'!$B:$AP,31,FALSE),"")</f>
        <v/>
      </c>
      <c r="N63" s="239" t="str">
        <f>IFERROR(VLOOKUP(N61,'P1'!$B:$AP,31,FALSE),"")</f>
        <v/>
      </c>
      <c r="O63" s="239" t="str">
        <f>IFERROR(VLOOKUP(O61,'P1'!$B:$AP,31,FALSE),"")</f>
        <v/>
      </c>
      <c r="P63" s="239" t="str">
        <f>IFERROR(VLOOKUP(P61,'P1'!$B:$AP,31,FALSE),"")</f>
        <v/>
      </c>
      <c r="Q63" s="239" t="str">
        <f>IFERROR(VLOOKUP(Q61,'P1'!$B:$AP,31,FALSE),"")</f>
        <v/>
      </c>
      <c r="R63" s="239" t="str">
        <f>IFERROR(VLOOKUP(R61,'P1'!$B:$AP,31,FALSE),"")</f>
        <v/>
      </c>
      <c r="S63" s="239" t="str">
        <f>IFERROR(VLOOKUP(S61,'P1'!$B:$AP,31,FALSE),"")</f>
        <v/>
      </c>
      <c r="T63" s="239" t="str">
        <f>IFERROR(VLOOKUP(T61,'P1'!$B:$AP,31,FALSE),"")</f>
        <v/>
      </c>
      <c r="U63" s="239" t="str">
        <f>IFERROR(VLOOKUP(U61,'P1'!$B:$AP,31,FALSE),"")</f>
        <v/>
      </c>
      <c r="V63" s="239" t="str">
        <f>IFERROR(VLOOKUP(V61,'P1'!$B:$AP,31,FALSE),"")</f>
        <v/>
      </c>
      <c r="W63" s="239" t="str">
        <f>IFERROR(VLOOKUP(W61,'P1'!$B:$AP,31,FALSE),"")</f>
        <v/>
      </c>
      <c r="X63" s="239" t="str">
        <f>IFERROR(VLOOKUP(X61,'P1'!$B:$AP,31,FALSE),"")</f>
        <v/>
      </c>
      <c r="Y63" s="239" t="str">
        <f>IFERROR(VLOOKUP(Y61,'P1'!$B:$AP,31,FALSE),"")</f>
        <v/>
      </c>
      <c r="Z63" s="239" t="str">
        <f>IFERROR(VLOOKUP(Z61,'P1'!$B:$AP,31,FALSE),"")</f>
        <v/>
      </c>
      <c r="AA63" s="239" t="str">
        <f>IFERROR(VLOOKUP(AA61,'P1'!$B:$AP,31,FALSE),"")</f>
        <v/>
      </c>
      <c r="AB63" s="239" t="str">
        <f>IFERROR(VLOOKUP(AB61,'P1'!$B:$AP,31,FALSE),"")</f>
        <v/>
      </c>
      <c r="AC63" s="239" t="str">
        <f>IFERROR(VLOOKUP(AC61,'P1'!$B:$AP,31,FALSE),"")</f>
        <v/>
      </c>
      <c r="AD63" s="239" t="str">
        <f>IFERROR(VLOOKUP(AD61,'P1'!$B:$AP,31,FALSE),"")</f>
        <v/>
      </c>
      <c r="AE63" s="239" t="str">
        <f>IFERROR(VLOOKUP(AE61,'P1'!$B:$AP,31,FALSE),"")</f>
        <v/>
      </c>
      <c r="AF63" s="239" t="str">
        <f>IFERROR(VLOOKUP(AF61,'P1'!$B:$AP,31,FALSE),"")</f>
        <v/>
      </c>
      <c r="AG63" s="239" t="str">
        <f>IFERROR(VLOOKUP(AG61,'P1'!$B:$AP,31,FALSE),"")</f>
        <v/>
      </c>
      <c r="AH63" s="239" t="str">
        <f>IFERROR(VLOOKUP(AH61,'P1'!$B:$AP,31,FALSE),"")</f>
        <v/>
      </c>
      <c r="AI63" s="239" t="str">
        <f>IFERROR(VLOOKUP(AI61,'P1'!$B:$AP,31,FALSE),"")</f>
        <v/>
      </c>
      <c r="AJ63" s="239" t="str">
        <f>IFERROR(VLOOKUP(AJ61,'P1'!$B:$AP,31,FALSE),"")</f>
        <v/>
      </c>
      <c r="AK63" s="239" t="str">
        <f>IFERROR(VLOOKUP(AK61,'P1'!$B:$AP,31,FALSE),"")</f>
        <v/>
      </c>
      <c r="AL63" s="239" t="str">
        <f>IFERROR(VLOOKUP(AL61,'P1'!$B:$AP,31,FALSE),"")</f>
        <v/>
      </c>
      <c r="AM63" s="239" t="str">
        <f>IFERROR(VLOOKUP(AM61,'P1'!$B:$AP,31,FALSE),"")</f>
        <v/>
      </c>
      <c r="AN63" s="574"/>
      <c r="AO63" s="577"/>
      <c r="AP63" s="582"/>
      <c r="AQ63" s="583"/>
      <c r="AR63" s="577"/>
      <c r="AU63" s="242"/>
      <c r="AV63" s="242"/>
      <c r="AX63" s="242"/>
      <c r="AY63" s="242"/>
    </row>
    <row r="64" spans="1:51" ht="12" customHeight="1">
      <c r="A64" s="584">
        <v>15</v>
      </c>
      <c r="B64" s="587"/>
      <c r="C64" s="590"/>
      <c r="D64" s="593" t="s">
        <v>243</v>
      </c>
      <c r="E64" s="596"/>
      <c r="F64" s="566"/>
      <c r="G64" s="567"/>
      <c r="H64" s="236" t="s">
        <v>368</v>
      </c>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572">
        <f>+SUM(I65:AM66)</f>
        <v>0</v>
      </c>
      <c r="AO64" s="575">
        <f>IF($AN$4="４週",AN64/4,AN64/(DAY(EOMONTH($I$20,0))/7))</f>
        <v>0</v>
      </c>
      <c r="AP64" s="578"/>
      <c r="AQ64" s="579"/>
      <c r="AR64" s="575" t="str">
        <f>IF(AN53="４週",AU65,AV65)</f>
        <v/>
      </c>
      <c r="AU64" s="237" t="s">
        <v>369</v>
      </c>
      <c r="AV64" s="237" t="s">
        <v>370</v>
      </c>
      <c r="AX64" s="237" t="s">
        <v>371</v>
      </c>
      <c r="AY64" s="237" t="s">
        <v>372</v>
      </c>
    </row>
    <row r="65" spans="1:51" ht="12" customHeight="1">
      <c r="A65" s="585"/>
      <c r="B65" s="588"/>
      <c r="C65" s="591"/>
      <c r="D65" s="594"/>
      <c r="E65" s="597"/>
      <c r="F65" s="568"/>
      <c r="G65" s="569"/>
      <c r="H65" s="238" t="s">
        <v>373</v>
      </c>
      <c r="I65" s="239" t="str">
        <f>IFERROR(VLOOKUP(I64,'P1'!$B:$AP,41,FALSE),"")</f>
        <v/>
      </c>
      <c r="J65" s="239" t="str">
        <f>IFERROR(VLOOKUP(J64,'P1'!$B:$AP,41,FALSE),"")</f>
        <v/>
      </c>
      <c r="K65" s="239" t="str">
        <f>IFERROR(VLOOKUP(K64,'P1'!$B:$AP,41,FALSE),"")</f>
        <v/>
      </c>
      <c r="L65" s="239" t="str">
        <f>IFERROR(VLOOKUP(L64,'P1'!$B:$AP,41,FALSE),"")</f>
        <v/>
      </c>
      <c r="M65" s="239" t="str">
        <f>IFERROR(VLOOKUP(M64,'P1'!$B:$AP,41,FALSE),"")</f>
        <v/>
      </c>
      <c r="N65" s="239" t="str">
        <f>IFERROR(VLOOKUP(N64,'P1'!$B:$AP,41,FALSE),"")</f>
        <v/>
      </c>
      <c r="O65" s="239" t="str">
        <f>IFERROR(VLOOKUP(O64,'P1'!$B:$AP,41,FALSE),"")</f>
        <v/>
      </c>
      <c r="P65" s="239" t="str">
        <f>IFERROR(VLOOKUP(P64,'P1'!$B:$AP,41,FALSE),"")</f>
        <v/>
      </c>
      <c r="Q65" s="239" t="str">
        <f>IFERROR(VLOOKUP(Q64,'P1'!$B:$AP,41,FALSE),"")</f>
        <v/>
      </c>
      <c r="R65" s="239" t="str">
        <f>IFERROR(VLOOKUP(R64,'P1'!$B:$AP,41,FALSE),"")</f>
        <v/>
      </c>
      <c r="S65" s="239" t="str">
        <f>IFERROR(VLOOKUP(S64,'P1'!$B:$AP,41,FALSE),"")</f>
        <v/>
      </c>
      <c r="T65" s="239" t="str">
        <f>IFERROR(VLOOKUP(T64,'P1'!$B:$AP,41,FALSE),"")</f>
        <v/>
      </c>
      <c r="U65" s="239" t="str">
        <f>IFERROR(VLOOKUP(U64,'P1'!$B:$AP,41,FALSE),"")</f>
        <v/>
      </c>
      <c r="V65" s="239" t="str">
        <f>IFERROR(VLOOKUP(V64,'P1'!$B:$AP,41,FALSE),"")</f>
        <v/>
      </c>
      <c r="W65" s="239" t="str">
        <f>IFERROR(VLOOKUP(W64,'P1'!$B:$AP,41,FALSE),"")</f>
        <v/>
      </c>
      <c r="X65" s="239" t="str">
        <f>IFERROR(VLOOKUP(X64,'P1'!$B:$AP,41,FALSE),"")</f>
        <v/>
      </c>
      <c r="Y65" s="239" t="str">
        <f>IFERROR(VLOOKUP(Y64,'P1'!$B:$AP,41,FALSE),"")</f>
        <v/>
      </c>
      <c r="Z65" s="239" t="str">
        <f>IFERROR(VLOOKUP(Z64,'P1'!$B:$AP,41,FALSE),"")</f>
        <v/>
      </c>
      <c r="AA65" s="239" t="str">
        <f>IFERROR(VLOOKUP(AA64,'P1'!$B:$AP,41,FALSE),"")</f>
        <v/>
      </c>
      <c r="AB65" s="239" t="str">
        <f>IFERROR(VLOOKUP(AB64,'P1'!$B:$AP,41,FALSE),"")</f>
        <v/>
      </c>
      <c r="AC65" s="239" t="str">
        <f>IFERROR(VLOOKUP(AC64,'P1'!$B:$AP,41,FALSE),"")</f>
        <v/>
      </c>
      <c r="AD65" s="239" t="str">
        <f>IFERROR(VLOOKUP(AD64,'P1'!$B:$AP,41,FALSE),"")</f>
        <v/>
      </c>
      <c r="AE65" s="239" t="str">
        <f>IFERROR(VLOOKUP(AE64,'P1'!$B:$AP,41,FALSE),"")</f>
        <v/>
      </c>
      <c r="AF65" s="239" t="str">
        <f>IFERROR(VLOOKUP(AF64,'P1'!$B:$AP,41,FALSE),"")</f>
        <v/>
      </c>
      <c r="AG65" s="239" t="str">
        <f>IFERROR(VLOOKUP(AG64,'P1'!$B:$AP,41,FALSE),"")</f>
        <v/>
      </c>
      <c r="AH65" s="239" t="str">
        <f>IFERROR(VLOOKUP(AH64,'P1'!$B:$AP,41,FALSE),"")</f>
        <v/>
      </c>
      <c r="AI65" s="239" t="str">
        <f>IFERROR(VLOOKUP(AI64,'P1'!$B:$AP,41,FALSE),"")</f>
        <v/>
      </c>
      <c r="AJ65" s="239" t="str">
        <f>IFERROR(VLOOKUP(AJ64,'P1'!$B:$AP,41,FALSE),"")</f>
        <v/>
      </c>
      <c r="AK65" s="239" t="str">
        <f>IFERROR(VLOOKUP(AK64,'P1'!$B:$AP,41,FALSE),"")</f>
        <v/>
      </c>
      <c r="AL65" s="239" t="str">
        <f>IFERROR(VLOOKUP(AL64,'P1'!$B:$AP,41,FALSE),"")</f>
        <v/>
      </c>
      <c r="AM65" s="239" t="str">
        <f>IFERROR(VLOOKUP(AM64,'P1'!$B:$AP,41,FALSE),"")</f>
        <v/>
      </c>
      <c r="AN65" s="573"/>
      <c r="AO65" s="576"/>
      <c r="AP65" s="580"/>
      <c r="AQ65" s="581"/>
      <c r="AR65" s="576"/>
      <c r="AU65" s="240" t="str">
        <f>IFERROR(IF($D64="□",ROUNDDOWN($AO64/$AK$7,1),ROUNDDOWN($AO64/$AK$9,1)),"")</f>
        <v/>
      </c>
      <c r="AV65" s="240" t="str">
        <f>IFERROR(IF($D64="□",ROUNDDOWN($AN64/$AO$7,1),ROUNDDOWN($AN64/$AO$9,1)),"")</f>
        <v/>
      </c>
      <c r="AX65" s="240" t="str">
        <f>IFERROR(IF($D64="□",(VLOOKUP(F64,'[8]ますた君 '!$C:$E,3,FALSE)/($AK$7*4)),(VLOOKUP(F64,'[8]ますた君 '!$C:$E,3,FALSE)/($AK$9*4))),"")</f>
        <v/>
      </c>
      <c r="AY65" s="240" t="str">
        <f>IFERROR(IF($D64="□",(VLOOKUP(F64,'[8]ますた君 '!$C:$E,3,FALSE)/$AO$7),(VLOOKUP(F64,'[8]ますた君 '!$C:$E,3,FALSE)/$AO$9)),"")</f>
        <v/>
      </c>
    </row>
    <row r="66" spans="1:51" ht="12" customHeight="1">
      <c r="A66" s="586"/>
      <c r="B66" s="589"/>
      <c r="C66" s="592"/>
      <c r="D66" s="595"/>
      <c r="E66" s="598"/>
      <c r="F66" s="570"/>
      <c r="G66" s="571"/>
      <c r="H66" s="241" t="s">
        <v>374</v>
      </c>
      <c r="I66" s="239" t="str">
        <f>IFERROR(VLOOKUP(I64,'P1'!$B:$AP,31,FALSE),"")</f>
        <v/>
      </c>
      <c r="J66" s="239" t="str">
        <f>IFERROR(VLOOKUP(J64,'P1'!$B:$AP,31,FALSE),"")</f>
        <v/>
      </c>
      <c r="K66" s="239" t="str">
        <f>IFERROR(VLOOKUP(K64,'P1'!$B:$AP,31,FALSE),"")</f>
        <v/>
      </c>
      <c r="L66" s="239" t="str">
        <f>IFERROR(VLOOKUP(L64,'P1'!$B:$AP,31,FALSE),"")</f>
        <v/>
      </c>
      <c r="M66" s="239" t="str">
        <f>IFERROR(VLOOKUP(M64,'P1'!$B:$AP,31,FALSE),"")</f>
        <v/>
      </c>
      <c r="N66" s="239" t="str">
        <f>IFERROR(VLOOKUP(N64,'P1'!$B:$AP,31,FALSE),"")</f>
        <v/>
      </c>
      <c r="O66" s="239" t="str">
        <f>IFERROR(VLOOKUP(O64,'P1'!$B:$AP,31,FALSE),"")</f>
        <v/>
      </c>
      <c r="P66" s="239" t="str">
        <f>IFERROR(VLOOKUP(P64,'P1'!$B:$AP,31,FALSE),"")</f>
        <v/>
      </c>
      <c r="Q66" s="239" t="str">
        <f>IFERROR(VLOOKUP(Q64,'P1'!$B:$AP,31,FALSE),"")</f>
        <v/>
      </c>
      <c r="R66" s="239" t="str">
        <f>IFERROR(VLOOKUP(R64,'P1'!$B:$AP,31,FALSE),"")</f>
        <v/>
      </c>
      <c r="S66" s="239" t="str">
        <f>IFERROR(VLOOKUP(S64,'P1'!$B:$AP,31,FALSE),"")</f>
        <v/>
      </c>
      <c r="T66" s="239" t="str">
        <f>IFERROR(VLOOKUP(T64,'P1'!$B:$AP,31,FALSE),"")</f>
        <v/>
      </c>
      <c r="U66" s="239" t="str">
        <f>IFERROR(VLOOKUP(U64,'P1'!$B:$AP,31,FALSE),"")</f>
        <v/>
      </c>
      <c r="V66" s="239" t="str">
        <f>IFERROR(VLOOKUP(V64,'P1'!$B:$AP,31,FALSE),"")</f>
        <v/>
      </c>
      <c r="W66" s="239" t="str">
        <f>IFERROR(VLOOKUP(W64,'P1'!$B:$AP,31,FALSE),"")</f>
        <v/>
      </c>
      <c r="X66" s="239" t="str">
        <f>IFERROR(VLOOKUP(X64,'P1'!$B:$AP,31,FALSE),"")</f>
        <v/>
      </c>
      <c r="Y66" s="239" t="str">
        <f>IFERROR(VLOOKUP(Y64,'P1'!$B:$AP,31,FALSE),"")</f>
        <v/>
      </c>
      <c r="Z66" s="239" t="str">
        <f>IFERROR(VLOOKUP(Z64,'P1'!$B:$AP,31,FALSE),"")</f>
        <v/>
      </c>
      <c r="AA66" s="239" t="str">
        <f>IFERROR(VLOOKUP(AA64,'P1'!$B:$AP,31,FALSE),"")</f>
        <v/>
      </c>
      <c r="AB66" s="239" t="str">
        <f>IFERROR(VLOOKUP(AB64,'P1'!$B:$AP,31,FALSE),"")</f>
        <v/>
      </c>
      <c r="AC66" s="239" t="str">
        <f>IFERROR(VLOOKUP(AC64,'P1'!$B:$AP,31,FALSE),"")</f>
        <v/>
      </c>
      <c r="AD66" s="239" t="str">
        <f>IFERROR(VLOOKUP(AD64,'P1'!$B:$AP,31,FALSE),"")</f>
        <v/>
      </c>
      <c r="AE66" s="239" t="str">
        <f>IFERROR(VLOOKUP(AE64,'P1'!$B:$AP,31,FALSE),"")</f>
        <v/>
      </c>
      <c r="AF66" s="239" t="str">
        <f>IFERROR(VLOOKUP(AF64,'P1'!$B:$AP,31,FALSE),"")</f>
        <v/>
      </c>
      <c r="AG66" s="239" t="str">
        <f>IFERROR(VLOOKUP(AG64,'P1'!$B:$AP,31,FALSE),"")</f>
        <v/>
      </c>
      <c r="AH66" s="239" t="str">
        <f>IFERROR(VLOOKUP(AH64,'P1'!$B:$AP,31,FALSE),"")</f>
        <v/>
      </c>
      <c r="AI66" s="239" t="str">
        <f>IFERROR(VLOOKUP(AI64,'P1'!$B:$AP,31,FALSE),"")</f>
        <v/>
      </c>
      <c r="AJ66" s="239" t="str">
        <f>IFERROR(VLOOKUP(AJ64,'P1'!$B:$AP,31,FALSE),"")</f>
        <v/>
      </c>
      <c r="AK66" s="239" t="str">
        <f>IFERROR(VLOOKUP(AK64,'P1'!$B:$AP,31,FALSE),"")</f>
        <v/>
      </c>
      <c r="AL66" s="239" t="str">
        <f>IFERROR(VLOOKUP(AL64,'P1'!$B:$AP,31,FALSE),"")</f>
        <v/>
      </c>
      <c r="AM66" s="239" t="str">
        <f>IFERROR(VLOOKUP(AM64,'P1'!$B:$AP,31,FALSE),"")</f>
        <v/>
      </c>
      <c r="AN66" s="574"/>
      <c r="AO66" s="577"/>
      <c r="AP66" s="582"/>
      <c r="AQ66" s="583"/>
      <c r="AR66" s="577"/>
      <c r="AU66" s="242"/>
      <c r="AV66" s="242"/>
      <c r="AX66" s="242"/>
      <c r="AY66" s="242"/>
    </row>
    <row r="67" spans="1:51" ht="12" customHeight="1">
      <c r="A67" s="584">
        <v>16</v>
      </c>
      <c r="B67" s="587"/>
      <c r="C67" s="590"/>
      <c r="D67" s="593" t="s">
        <v>243</v>
      </c>
      <c r="E67" s="596"/>
      <c r="F67" s="566"/>
      <c r="G67" s="567"/>
      <c r="H67" s="236" t="s">
        <v>368</v>
      </c>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572">
        <f>+SUM(I68:AM69)</f>
        <v>0</v>
      </c>
      <c r="AO67" s="575">
        <f>IF($AN$4="４週",AN67/4,AN67/(DAY(EOMONTH($I$20,0))/7))</f>
        <v>0</v>
      </c>
      <c r="AP67" s="578"/>
      <c r="AQ67" s="579"/>
      <c r="AR67" s="575" t="str">
        <f>IF(AN56="４週",AU68,AV68)</f>
        <v/>
      </c>
      <c r="AU67" s="237" t="s">
        <v>369</v>
      </c>
      <c r="AV67" s="237" t="s">
        <v>370</v>
      </c>
      <c r="AX67" s="237" t="s">
        <v>371</v>
      </c>
      <c r="AY67" s="237" t="s">
        <v>372</v>
      </c>
    </row>
    <row r="68" spans="1:51" ht="12" customHeight="1">
      <c r="A68" s="585"/>
      <c r="B68" s="588"/>
      <c r="C68" s="591"/>
      <c r="D68" s="594"/>
      <c r="E68" s="597"/>
      <c r="F68" s="568"/>
      <c r="G68" s="569"/>
      <c r="H68" s="238" t="s">
        <v>373</v>
      </c>
      <c r="I68" s="239" t="str">
        <f>IFERROR(VLOOKUP(I67,'P1'!$B:$AP,41,FALSE),"")</f>
        <v/>
      </c>
      <c r="J68" s="239" t="str">
        <f>IFERROR(VLOOKUP(J67,'P1'!$B:$AP,41,FALSE),"")</f>
        <v/>
      </c>
      <c r="K68" s="239" t="str">
        <f>IFERROR(VLOOKUP(K67,'P1'!$B:$AP,41,FALSE),"")</f>
        <v/>
      </c>
      <c r="L68" s="239" t="str">
        <f>IFERROR(VLOOKUP(L67,'P1'!$B:$AP,41,FALSE),"")</f>
        <v/>
      </c>
      <c r="M68" s="239" t="str">
        <f>IFERROR(VLOOKUP(M67,'P1'!$B:$AP,41,FALSE),"")</f>
        <v/>
      </c>
      <c r="N68" s="239" t="str">
        <f>IFERROR(VLOOKUP(N67,'P1'!$B:$AP,41,FALSE),"")</f>
        <v/>
      </c>
      <c r="O68" s="239" t="str">
        <f>IFERROR(VLOOKUP(O67,'P1'!$B:$AP,41,FALSE),"")</f>
        <v/>
      </c>
      <c r="P68" s="239" t="str">
        <f>IFERROR(VLOOKUP(P67,'P1'!$B:$AP,41,FALSE),"")</f>
        <v/>
      </c>
      <c r="Q68" s="239" t="str">
        <f>IFERROR(VLOOKUP(Q67,'P1'!$B:$AP,41,FALSE),"")</f>
        <v/>
      </c>
      <c r="R68" s="239" t="str">
        <f>IFERROR(VLOOKUP(R67,'P1'!$B:$AP,41,FALSE),"")</f>
        <v/>
      </c>
      <c r="S68" s="239" t="str">
        <f>IFERROR(VLOOKUP(S67,'P1'!$B:$AP,41,FALSE),"")</f>
        <v/>
      </c>
      <c r="T68" s="239" t="str">
        <f>IFERROR(VLOOKUP(T67,'P1'!$B:$AP,41,FALSE),"")</f>
        <v/>
      </c>
      <c r="U68" s="239" t="str">
        <f>IFERROR(VLOOKUP(U67,'P1'!$B:$AP,41,FALSE),"")</f>
        <v/>
      </c>
      <c r="V68" s="239" t="str">
        <f>IFERROR(VLOOKUP(V67,'P1'!$B:$AP,41,FALSE),"")</f>
        <v/>
      </c>
      <c r="W68" s="239" t="str">
        <f>IFERROR(VLOOKUP(W67,'P1'!$B:$AP,41,FALSE),"")</f>
        <v/>
      </c>
      <c r="X68" s="239" t="str">
        <f>IFERROR(VLOOKUP(X67,'P1'!$B:$AP,41,FALSE),"")</f>
        <v/>
      </c>
      <c r="Y68" s="239" t="str">
        <f>IFERROR(VLOOKUP(Y67,'P1'!$B:$AP,41,FALSE),"")</f>
        <v/>
      </c>
      <c r="Z68" s="239" t="str">
        <f>IFERROR(VLOOKUP(Z67,'P1'!$B:$AP,41,FALSE),"")</f>
        <v/>
      </c>
      <c r="AA68" s="239" t="str">
        <f>IFERROR(VLOOKUP(AA67,'P1'!$B:$AP,41,FALSE),"")</f>
        <v/>
      </c>
      <c r="AB68" s="239" t="str">
        <f>IFERROR(VLOOKUP(AB67,'P1'!$B:$AP,41,FALSE),"")</f>
        <v/>
      </c>
      <c r="AC68" s="239" t="str">
        <f>IFERROR(VLOOKUP(AC67,'P1'!$B:$AP,41,FALSE),"")</f>
        <v/>
      </c>
      <c r="AD68" s="239" t="str">
        <f>IFERROR(VLOOKUP(AD67,'P1'!$B:$AP,41,FALSE),"")</f>
        <v/>
      </c>
      <c r="AE68" s="239" t="str">
        <f>IFERROR(VLOOKUP(AE67,'P1'!$B:$AP,41,FALSE),"")</f>
        <v/>
      </c>
      <c r="AF68" s="239" t="str">
        <f>IFERROR(VLOOKUP(AF67,'P1'!$B:$AP,41,FALSE),"")</f>
        <v/>
      </c>
      <c r="AG68" s="239" t="str">
        <f>IFERROR(VLOOKUP(AG67,'P1'!$B:$AP,41,FALSE),"")</f>
        <v/>
      </c>
      <c r="AH68" s="239" t="str">
        <f>IFERROR(VLOOKUP(AH67,'P1'!$B:$AP,41,FALSE),"")</f>
        <v/>
      </c>
      <c r="AI68" s="239" t="str">
        <f>IFERROR(VLOOKUP(AI67,'P1'!$B:$AP,41,FALSE),"")</f>
        <v/>
      </c>
      <c r="AJ68" s="239" t="str">
        <f>IFERROR(VLOOKUP(AJ67,'P1'!$B:$AP,41,FALSE),"")</f>
        <v/>
      </c>
      <c r="AK68" s="239" t="str">
        <f>IFERROR(VLOOKUP(AK67,'P1'!$B:$AP,41,FALSE),"")</f>
        <v/>
      </c>
      <c r="AL68" s="239" t="str">
        <f>IFERROR(VLOOKUP(AL67,'P1'!$B:$AP,41,FALSE),"")</f>
        <v/>
      </c>
      <c r="AM68" s="239" t="str">
        <f>IFERROR(VLOOKUP(AM67,'P1'!$B:$AP,41,FALSE),"")</f>
        <v/>
      </c>
      <c r="AN68" s="573"/>
      <c r="AO68" s="576"/>
      <c r="AP68" s="580"/>
      <c r="AQ68" s="581"/>
      <c r="AR68" s="576"/>
      <c r="AU68" s="240" t="str">
        <f>IFERROR(IF($D67="□",ROUNDDOWN($AO67/$AK$7,1),ROUNDDOWN($AO67/$AK$9,1)),"")</f>
        <v/>
      </c>
      <c r="AV68" s="240" t="str">
        <f>IFERROR(IF($D67="□",ROUNDDOWN($AN67/$AO$7,1),ROUNDDOWN($AN67/$AO$9,1)),"")</f>
        <v/>
      </c>
      <c r="AX68" s="240" t="str">
        <f>IFERROR(IF($D67="□",(VLOOKUP(F67,'[8]ますた君 '!$C:$E,3,FALSE)/($AK$7*4)),(VLOOKUP(F67,'[8]ますた君 '!$C:$E,3,FALSE)/($AK$9*4))),"")</f>
        <v/>
      </c>
      <c r="AY68" s="240" t="str">
        <f>IFERROR(IF($D67="□",(VLOOKUP(F67,'[8]ますた君 '!$C:$E,3,FALSE)/$AO$7),(VLOOKUP(F67,'[8]ますた君 '!$C:$E,3,FALSE)/$AO$9)),"")</f>
        <v/>
      </c>
    </row>
    <row r="69" spans="1:51" ht="12" customHeight="1">
      <c r="A69" s="586"/>
      <c r="B69" s="589"/>
      <c r="C69" s="592"/>
      <c r="D69" s="595"/>
      <c r="E69" s="598"/>
      <c r="F69" s="570"/>
      <c r="G69" s="571"/>
      <c r="H69" s="241" t="s">
        <v>374</v>
      </c>
      <c r="I69" s="239" t="str">
        <f>IFERROR(VLOOKUP(I67,'P1'!$B:$AP,31,FALSE),"")</f>
        <v/>
      </c>
      <c r="J69" s="239" t="str">
        <f>IFERROR(VLOOKUP(J67,'P1'!$B:$AP,31,FALSE),"")</f>
        <v/>
      </c>
      <c r="K69" s="239" t="str">
        <f>IFERROR(VLOOKUP(K67,'P1'!$B:$AP,31,FALSE),"")</f>
        <v/>
      </c>
      <c r="L69" s="239" t="str">
        <f>IFERROR(VLOOKUP(L67,'P1'!$B:$AP,31,FALSE),"")</f>
        <v/>
      </c>
      <c r="M69" s="239" t="str">
        <f>IFERROR(VLOOKUP(M67,'P1'!$B:$AP,31,FALSE),"")</f>
        <v/>
      </c>
      <c r="N69" s="239" t="str">
        <f>IFERROR(VLOOKUP(N67,'P1'!$B:$AP,31,FALSE),"")</f>
        <v/>
      </c>
      <c r="O69" s="239" t="str">
        <f>IFERROR(VLOOKUP(O67,'P1'!$B:$AP,31,FALSE),"")</f>
        <v/>
      </c>
      <c r="P69" s="239" t="str">
        <f>IFERROR(VLOOKUP(P67,'P1'!$B:$AP,31,FALSE),"")</f>
        <v/>
      </c>
      <c r="Q69" s="239" t="str">
        <f>IFERROR(VLOOKUP(Q67,'P1'!$B:$AP,31,FALSE),"")</f>
        <v/>
      </c>
      <c r="R69" s="239" t="str">
        <f>IFERROR(VLOOKUP(R67,'P1'!$B:$AP,31,FALSE),"")</f>
        <v/>
      </c>
      <c r="S69" s="239" t="str">
        <f>IFERROR(VLOOKUP(S67,'P1'!$B:$AP,31,FALSE),"")</f>
        <v/>
      </c>
      <c r="T69" s="239" t="str">
        <f>IFERROR(VLOOKUP(T67,'P1'!$B:$AP,31,FALSE),"")</f>
        <v/>
      </c>
      <c r="U69" s="239" t="str">
        <f>IFERROR(VLOOKUP(U67,'P1'!$B:$AP,31,FALSE),"")</f>
        <v/>
      </c>
      <c r="V69" s="239" t="str">
        <f>IFERROR(VLOOKUP(V67,'P1'!$B:$AP,31,FALSE),"")</f>
        <v/>
      </c>
      <c r="W69" s="239" t="str">
        <f>IFERROR(VLOOKUP(W67,'P1'!$B:$AP,31,FALSE),"")</f>
        <v/>
      </c>
      <c r="X69" s="239" t="str">
        <f>IFERROR(VLOOKUP(X67,'P1'!$B:$AP,31,FALSE),"")</f>
        <v/>
      </c>
      <c r="Y69" s="239" t="str">
        <f>IFERROR(VLOOKUP(Y67,'P1'!$B:$AP,31,FALSE),"")</f>
        <v/>
      </c>
      <c r="Z69" s="239" t="str">
        <f>IFERROR(VLOOKUP(Z67,'P1'!$B:$AP,31,FALSE),"")</f>
        <v/>
      </c>
      <c r="AA69" s="239" t="str">
        <f>IFERROR(VLOOKUP(AA67,'P1'!$B:$AP,31,FALSE),"")</f>
        <v/>
      </c>
      <c r="AB69" s="239" t="str">
        <f>IFERROR(VLOOKUP(AB67,'P1'!$B:$AP,31,FALSE),"")</f>
        <v/>
      </c>
      <c r="AC69" s="239" t="str">
        <f>IFERROR(VLOOKUP(AC67,'P1'!$B:$AP,31,FALSE),"")</f>
        <v/>
      </c>
      <c r="AD69" s="239" t="str">
        <f>IFERROR(VLOOKUP(AD67,'P1'!$B:$AP,31,FALSE),"")</f>
        <v/>
      </c>
      <c r="AE69" s="239" t="str">
        <f>IFERROR(VLOOKUP(AE67,'P1'!$B:$AP,31,FALSE),"")</f>
        <v/>
      </c>
      <c r="AF69" s="239" t="str">
        <f>IFERROR(VLOOKUP(AF67,'P1'!$B:$AP,31,FALSE),"")</f>
        <v/>
      </c>
      <c r="AG69" s="239" t="str">
        <f>IFERROR(VLOOKUP(AG67,'P1'!$B:$AP,31,FALSE),"")</f>
        <v/>
      </c>
      <c r="AH69" s="239" t="str">
        <f>IFERROR(VLOOKUP(AH67,'P1'!$B:$AP,31,FALSE),"")</f>
        <v/>
      </c>
      <c r="AI69" s="239" t="str">
        <f>IFERROR(VLOOKUP(AI67,'P1'!$B:$AP,31,FALSE),"")</f>
        <v/>
      </c>
      <c r="AJ69" s="239" t="str">
        <f>IFERROR(VLOOKUP(AJ67,'P1'!$B:$AP,31,FALSE),"")</f>
        <v/>
      </c>
      <c r="AK69" s="239" t="str">
        <f>IFERROR(VLOOKUP(AK67,'P1'!$B:$AP,31,FALSE),"")</f>
        <v/>
      </c>
      <c r="AL69" s="239" t="str">
        <f>IFERROR(VLOOKUP(AL67,'P1'!$B:$AP,31,FALSE),"")</f>
        <v/>
      </c>
      <c r="AM69" s="239" t="str">
        <f>IFERROR(VLOOKUP(AM67,'P1'!$B:$AP,31,FALSE),"")</f>
        <v/>
      </c>
      <c r="AN69" s="574"/>
      <c r="AO69" s="577"/>
      <c r="AP69" s="582"/>
      <c r="AQ69" s="583"/>
      <c r="AR69" s="577"/>
      <c r="AU69" s="242"/>
      <c r="AV69" s="242"/>
      <c r="AX69" s="242"/>
      <c r="AY69" s="242"/>
    </row>
    <row r="70" spans="1:51" ht="12" customHeight="1">
      <c r="A70" s="584">
        <v>17</v>
      </c>
      <c r="B70" s="587"/>
      <c r="C70" s="599"/>
      <c r="D70" s="593" t="s">
        <v>243</v>
      </c>
      <c r="E70" s="596"/>
      <c r="F70" s="566"/>
      <c r="G70" s="567"/>
      <c r="H70" s="236" t="s">
        <v>368</v>
      </c>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572">
        <f>+SUM(I71:AM72)</f>
        <v>0</v>
      </c>
      <c r="AO70" s="575">
        <f>IF($AN$4="４週",AN70/4,AN70/(DAY(EOMONTH($I$20,0))/7))</f>
        <v>0</v>
      </c>
      <c r="AP70" s="578"/>
      <c r="AQ70" s="579"/>
      <c r="AR70" s="575" t="str">
        <f>IF(AN59="４週",AU71,AV71)</f>
        <v/>
      </c>
      <c r="AU70" s="237" t="s">
        <v>369</v>
      </c>
      <c r="AV70" s="237" t="s">
        <v>370</v>
      </c>
      <c r="AX70" s="237" t="s">
        <v>371</v>
      </c>
      <c r="AY70" s="237" t="s">
        <v>372</v>
      </c>
    </row>
    <row r="71" spans="1:51" ht="12" customHeight="1">
      <c r="A71" s="585"/>
      <c r="B71" s="588"/>
      <c r="C71" s="600"/>
      <c r="D71" s="594"/>
      <c r="E71" s="597"/>
      <c r="F71" s="568"/>
      <c r="G71" s="569"/>
      <c r="H71" s="238" t="s">
        <v>373</v>
      </c>
      <c r="I71" s="239" t="str">
        <f>IFERROR(VLOOKUP(I70,'P1'!$B:$AP,41,FALSE),"")</f>
        <v/>
      </c>
      <c r="J71" s="239" t="str">
        <f>IFERROR(VLOOKUP(J70,'P1'!$B:$AP,41,FALSE),"")</f>
        <v/>
      </c>
      <c r="K71" s="239" t="str">
        <f>IFERROR(VLOOKUP(K70,'P1'!$B:$AP,41,FALSE),"")</f>
        <v/>
      </c>
      <c r="L71" s="239" t="str">
        <f>IFERROR(VLOOKUP(L70,'P1'!$B:$AP,41,FALSE),"")</f>
        <v/>
      </c>
      <c r="M71" s="239" t="str">
        <f>IFERROR(VLOOKUP(M70,'P1'!$B:$AP,41,FALSE),"")</f>
        <v/>
      </c>
      <c r="N71" s="239" t="str">
        <f>IFERROR(VLOOKUP(N70,'P1'!$B:$AP,41,FALSE),"")</f>
        <v/>
      </c>
      <c r="O71" s="239" t="str">
        <f>IFERROR(VLOOKUP(O70,'P1'!$B:$AP,41,FALSE),"")</f>
        <v/>
      </c>
      <c r="P71" s="239" t="str">
        <f>IFERROR(VLOOKUP(P70,'P1'!$B:$AP,41,FALSE),"")</f>
        <v/>
      </c>
      <c r="Q71" s="239" t="str">
        <f>IFERROR(VLOOKUP(Q70,'P1'!$B:$AP,41,FALSE),"")</f>
        <v/>
      </c>
      <c r="R71" s="239" t="str">
        <f>IFERROR(VLOOKUP(R70,'P1'!$B:$AP,41,FALSE),"")</f>
        <v/>
      </c>
      <c r="S71" s="239" t="str">
        <f>IFERROR(VLOOKUP(S70,'P1'!$B:$AP,41,FALSE),"")</f>
        <v/>
      </c>
      <c r="T71" s="239" t="str">
        <f>IFERROR(VLOOKUP(T70,'P1'!$B:$AP,41,FALSE),"")</f>
        <v/>
      </c>
      <c r="U71" s="239" t="str">
        <f>IFERROR(VLOOKUP(U70,'P1'!$B:$AP,41,FALSE),"")</f>
        <v/>
      </c>
      <c r="V71" s="239" t="str">
        <f>IFERROR(VLOOKUP(V70,'P1'!$B:$AP,41,FALSE),"")</f>
        <v/>
      </c>
      <c r="W71" s="239" t="str">
        <f>IFERROR(VLOOKUP(W70,'P1'!$B:$AP,41,FALSE),"")</f>
        <v/>
      </c>
      <c r="X71" s="239" t="str">
        <f>IFERROR(VLOOKUP(X70,'P1'!$B:$AP,41,FALSE),"")</f>
        <v/>
      </c>
      <c r="Y71" s="239" t="str">
        <f>IFERROR(VLOOKUP(Y70,'P1'!$B:$AP,41,FALSE),"")</f>
        <v/>
      </c>
      <c r="Z71" s="239" t="str">
        <f>IFERROR(VLOOKUP(Z70,'P1'!$B:$AP,41,FALSE),"")</f>
        <v/>
      </c>
      <c r="AA71" s="239" t="str">
        <f>IFERROR(VLOOKUP(AA70,'P1'!$B:$AP,41,FALSE),"")</f>
        <v/>
      </c>
      <c r="AB71" s="239" t="str">
        <f>IFERROR(VLOOKUP(AB70,'P1'!$B:$AP,41,FALSE),"")</f>
        <v/>
      </c>
      <c r="AC71" s="239" t="str">
        <f>IFERROR(VLOOKUP(AC70,'P1'!$B:$AP,41,FALSE),"")</f>
        <v/>
      </c>
      <c r="AD71" s="239" t="str">
        <f>IFERROR(VLOOKUP(AD70,'P1'!$B:$AP,41,FALSE),"")</f>
        <v/>
      </c>
      <c r="AE71" s="239" t="str">
        <f>IFERROR(VLOOKUP(AE70,'P1'!$B:$AP,41,FALSE),"")</f>
        <v/>
      </c>
      <c r="AF71" s="239" t="str">
        <f>IFERROR(VLOOKUP(AF70,'P1'!$B:$AP,41,FALSE),"")</f>
        <v/>
      </c>
      <c r="AG71" s="239" t="str">
        <f>IFERROR(VLOOKUP(AG70,'P1'!$B:$AP,41,FALSE),"")</f>
        <v/>
      </c>
      <c r="AH71" s="239" t="str">
        <f>IFERROR(VLOOKUP(AH70,'P1'!$B:$AP,41,FALSE),"")</f>
        <v/>
      </c>
      <c r="AI71" s="239" t="str">
        <f>IFERROR(VLOOKUP(AI70,'P1'!$B:$AP,41,FALSE),"")</f>
        <v/>
      </c>
      <c r="AJ71" s="239" t="str">
        <f>IFERROR(VLOOKUP(AJ70,'P1'!$B:$AP,41,FALSE),"")</f>
        <v/>
      </c>
      <c r="AK71" s="239" t="str">
        <f>IFERROR(VLOOKUP(AK70,'P1'!$B:$AP,41,FALSE),"")</f>
        <v/>
      </c>
      <c r="AL71" s="239" t="str">
        <f>IFERROR(VLOOKUP(AL70,'P1'!$B:$AP,41,FALSE),"")</f>
        <v/>
      </c>
      <c r="AM71" s="239" t="str">
        <f>IFERROR(VLOOKUP(AM70,'P1'!$B:$AP,41,FALSE),"")</f>
        <v/>
      </c>
      <c r="AN71" s="573"/>
      <c r="AO71" s="576"/>
      <c r="AP71" s="580"/>
      <c r="AQ71" s="581"/>
      <c r="AR71" s="576"/>
      <c r="AU71" s="240" t="str">
        <f>IFERROR(IF($D70="□",ROUNDDOWN($AO70/$AK$7,1),ROUNDDOWN($AO70/$AK$9,1)),"")</f>
        <v/>
      </c>
      <c r="AV71" s="240" t="str">
        <f>IFERROR(IF($D70="□",ROUNDDOWN($AN70/$AO$7,1),ROUNDDOWN($AN70/$AO$9,1)),"")</f>
        <v/>
      </c>
      <c r="AX71" s="240" t="str">
        <f>IFERROR(IF($D70="□",(VLOOKUP(F70,'[8]ますた君 '!$C:$E,3,FALSE)/($AK$7*4)),(VLOOKUP(F70,'[8]ますた君 '!$C:$E,3,FALSE)/($AK$9*4))),"")</f>
        <v/>
      </c>
      <c r="AY71" s="240" t="str">
        <f>IFERROR(IF($D70="□",(VLOOKUP(F70,'[8]ますた君 '!$C:$E,3,FALSE)/$AO$7),(VLOOKUP(F70,'[8]ますた君 '!$C:$E,3,FALSE)/$AO$9)),"")</f>
        <v/>
      </c>
    </row>
    <row r="72" spans="1:51" ht="12" customHeight="1">
      <c r="A72" s="586"/>
      <c r="B72" s="589"/>
      <c r="C72" s="601"/>
      <c r="D72" s="595"/>
      <c r="E72" s="598"/>
      <c r="F72" s="570"/>
      <c r="G72" s="571"/>
      <c r="H72" s="241" t="s">
        <v>374</v>
      </c>
      <c r="I72" s="239" t="str">
        <f>IFERROR(VLOOKUP(I70,'P1'!$B:$AP,31,FALSE),"")</f>
        <v/>
      </c>
      <c r="J72" s="239" t="str">
        <f>IFERROR(VLOOKUP(J70,'P1'!$B:$AP,31,FALSE),"")</f>
        <v/>
      </c>
      <c r="K72" s="239" t="str">
        <f>IFERROR(VLOOKUP(K70,'P1'!$B:$AP,31,FALSE),"")</f>
        <v/>
      </c>
      <c r="L72" s="239" t="str">
        <f>IFERROR(VLOOKUP(L70,'P1'!$B:$AP,31,FALSE),"")</f>
        <v/>
      </c>
      <c r="M72" s="239" t="str">
        <f>IFERROR(VLOOKUP(M70,'P1'!$B:$AP,31,FALSE),"")</f>
        <v/>
      </c>
      <c r="N72" s="239" t="str">
        <f>IFERROR(VLOOKUP(N70,'P1'!$B:$AP,31,FALSE),"")</f>
        <v/>
      </c>
      <c r="O72" s="239" t="str">
        <f>IFERROR(VLOOKUP(O70,'P1'!$B:$AP,31,FALSE),"")</f>
        <v/>
      </c>
      <c r="P72" s="239" t="str">
        <f>IFERROR(VLOOKUP(P70,'P1'!$B:$AP,31,FALSE),"")</f>
        <v/>
      </c>
      <c r="Q72" s="239" t="str">
        <f>IFERROR(VLOOKUP(Q70,'P1'!$B:$AP,31,FALSE),"")</f>
        <v/>
      </c>
      <c r="R72" s="239" t="str">
        <f>IFERROR(VLOOKUP(R70,'P1'!$B:$AP,31,FALSE),"")</f>
        <v/>
      </c>
      <c r="S72" s="239" t="str">
        <f>IFERROR(VLOOKUP(S70,'P1'!$B:$AP,31,FALSE),"")</f>
        <v/>
      </c>
      <c r="T72" s="239" t="str">
        <f>IFERROR(VLOOKUP(T70,'P1'!$B:$AP,31,FALSE),"")</f>
        <v/>
      </c>
      <c r="U72" s="239" t="str">
        <f>IFERROR(VLOOKUP(U70,'P1'!$B:$AP,31,FALSE),"")</f>
        <v/>
      </c>
      <c r="V72" s="239" t="str">
        <f>IFERROR(VLOOKUP(V70,'P1'!$B:$AP,31,FALSE),"")</f>
        <v/>
      </c>
      <c r="W72" s="239" t="str">
        <f>IFERROR(VLOOKUP(W70,'P1'!$B:$AP,31,FALSE),"")</f>
        <v/>
      </c>
      <c r="X72" s="239" t="str">
        <f>IFERROR(VLOOKUP(X70,'P1'!$B:$AP,31,FALSE),"")</f>
        <v/>
      </c>
      <c r="Y72" s="239" t="str">
        <f>IFERROR(VLOOKUP(Y70,'P1'!$B:$AP,31,FALSE),"")</f>
        <v/>
      </c>
      <c r="Z72" s="239" t="str">
        <f>IFERROR(VLOOKUP(Z70,'P1'!$B:$AP,31,FALSE),"")</f>
        <v/>
      </c>
      <c r="AA72" s="239" t="str">
        <f>IFERROR(VLOOKUP(AA70,'P1'!$B:$AP,31,FALSE),"")</f>
        <v/>
      </c>
      <c r="AB72" s="239" t="str">
        <f>IFERROR(VLOOKUP(AB70,'P1'!$B:$AP,31,FALSE),"")</f>
        <v/>
      </c>
      <c r="AC72" s="239" t="str">
        <f>IFERROR(VLOOKUP(AC70,'P1'!$B:$AP,31,FALSE),"")</f>
        <v/>
      </c>
      <c r="AD72" s="239" t="str">
        <f>IFERROR(VLOOKUP(AD70,'P1'!$B:$AP,31,FALSE),"")</f>
        <v/>
      </c>
      <c r="AE72" s="239" t="str">
        <f>IFERROR(VLOOKUP(AE70,'P1'!$B:$AP,31,FALSE),"")</f>
        <v/>
      </c>
      <c r="AF72" s="239" t="str">
        <f>IFERROR(VLOOKUP(AF70,'P1'!$B:$AP,31,FALSE),"")</f>
        <v/>
      </c>
      <c r="AG72" s="239" t="str">
        <f>IFERROR(VLOOKUP(AG70,'P1'!$B:$AP,31,FALSE),"")</f>
        <v/>
      </c>
      <c r="AH72" s="239" t="str">
        <f>IFERROR(VLOOKUP(AH70,'P1'!$B:$AP,31,FALSE),"")</f>
        <v/>
      </c>
      <c r="AI72" s="239" t="str">
        <f>IFERROR(VLOOKUP(AI70,'P1'!$B:$AP,31,FALSE),"")</f>
        <v/>
      </c>
      <c r="AJ72" s="239" t="str">
        <f>IFERROR(VLOOKUP(AJ70,'P1'!$B:$AP,31,FALSE),"")</f>
        <v/>
      </c>
      <c r="AK72" s="239" t="str">
        <f>IFERROR(VLOOKUP(AK70,'P1'!$B:$AP,31,FALSE),"")</f>
        <v/>
      </c>
      <c r="AL72" s="239" t="str">
        <f>IFERROR(VLOOKUP(AL70,'P1'!$B:$AP,31,FALSE),"")</f>
        <v/>
      </c>
      <c r="AM72" s="239" t="str">
        <f>IFERROR(VLOOKUP(AM70,'P1'!$B:$AP,31,FALSE),"")</f>
        <v/>
      </c>
      <c r="AN72" s="574"/>
      <c r="AO72" s="577"/>
      <c r="AP72" s="582"/>
      <c r="AQ72" s="583"/>
      <c r="AR72" s="577"/>
      <c r="AU72" s="242"/>
      <c r="AV72" s="242"/>
      <c r="AX72" s="242"/>
      <c r="AY72" s="242"/>
    </row>
    <row r="73" spans="1:51" ht="12" customHeight="1">
      <c r="A73" s="584">
        <v>18</v>
      </c>
      <c r="B73" s="587"/>
      <c r="C73" s="590"/>
      <c r="D73" s="593" t="s">
        <v>243</v>
      </c>
      <c r="E73" s="596"/>
      <c r="F73" s="566"/>
      <c r="G73" s="567"/>
      <c r="H73" s="236" t="s">
        <v>368</v>
      </c>
      <c r="I73" s="483"/>
      <c r="J73" s="483"/>
      <c r="K73" s="483"/>
      <c r="L73" s="483"/>
      <c r="M73" s="483"/>
      <c r="N73" s="483"/>
      <c r="O73" s="483"/>
      <c r="P73" s="483"/>
      <c r="Q73" s="483"/>
      <c r="R73" s="483"/>
      <c r="S73" s="483"/>
      <c r="T73" s="483"/>
      <c r="U73" s="483"/>
      <c r="V73" s="483"/>
      <c r="W73" s="483"/>
      <c r="X73" s="483"/>
      <c r="Y73" s="483"/>
      <c r="Z73" s="483"/>
      <c r="AA73" s="483"/>
      <c r="AB73" s="483"/>
      <c r="AC73" s="483"/>
      <c r="AD73" s="483"/>
      <c r="AE73" s="483"/>
      <c r="AF73" s="483"/>
      <c r="AG73" s="483"/>
      <c r="AH73" s="483"/>
      <c r="AI73" s="483"/>
      <c r="AJ73" s="483"/>
      <c r="AK73" s="483"/>
      <c r="AL73" s="483"/>
      <c r="AM73" s="483"/>
      <c r="AN73" s="572">
        <f>+SUM(I74:AM75)</f>
        <v>0</v>
      </c>
      <c r="AO73" s="575">
        <f>IF($AN$4="４週",AN73/4,AN73/(DAY(EOMONTH($I$20,0))/7))</f>
        <v>0</v>
      </c>
      <c r="AP73" s="578"/>
      <c r="AQ73" s="579"/>
      <c r="AR73" s="575" t="str">
        <f>IF(AN62="４週",AU74,AV74)</f>
        <v/>
      </c>
      <c r="AU73" s="237" t="s">
        <v>369</v>
      </c>
      <c r="AV73" s="237" t="s">
        <v>370</v>
      </c>
      <c r="AX73" s="237" t="s">
        <v>371</v>
      </c>
      <c r="AY73" s="237" t="s">
        <v>372</v>
      </c>
    </row>
    <row r="74" spans="1:51" ht="12" customHeight="1">
      <c r="A74" s="585"/>
      <c r="B74" s="588"/>
      <c r="C74" s="591"/>
      <c r="D74" s="594"/>
      <c r="E74" s="597"/>
      <c r="F74" s="568"/>
      <c r="G74" s="569"/>
      <c r="H74" s="238" t="s">
        <v>373</v>
      </c>
      <c r="I74" s="239" t="str">
        <f>IFERROR(VLOOKUP(I73,'P1'!$B:$AP,41,FALSE),"")</f>
        <v/>
      </c>
      <c r="J74" s="239" t="str">
        <f>IFERROR(VLOOKUP(J73,'P1'!$B:$AP,41,FALSE),"")</f>
        <v/>
      </c>
      <c r="K74" s="239" t="str">
        <f>IFERROR(VLOOKUP(K73,'P1'!$B:$AP,41,FALSE),"")</f>
        <v/>
      </c>
      <c r="L74" s="239" t="str">
        <f>IFERROR(VLOOKUP(L73,'P1'!$B:$AP,41,FALSE),"")</f>
        <v/>
      </c>
      <c r="M74" s="239" t="str">
        <f>IFERROR(VLOOKUP(M73,'P1'!$B:$AP,41,FALSE),"")</f>
        <v/>
      </c>
      <c r="N74" s="239" t="str">
        <f>IFERROR(VLOOKUP(N73,'P1'!$B:$AP,41,FALSE),"")</f>
        <v/>
      </c>
      <c r="O74" s="239" t="str">
        <f>IFERROR(VLOOKUP(O73,'P1'!$B:$AP,41,FALSE),"")</f>
        <v/>
      </c>
      <c r="P74" s="239" t="str">
        <f>IFERROR(VLOOKUP(P73,'P1'!$B:$AP,41,FALSE),"")</f>
        <v/>
      </c>
      <c r="Q74" s="239" t="str">
        <f>IFERROR(VLOOKUP(Q73,'P1'!$B:$AP,41,FALSE),"")</f>
        <v/>
      </c>
      <c r="R74" s="239" t="str">
        <f>IFERROR(VLOOKUP(R73,'P1'!$B:$AP,41,FALSE),"")</f>
        <v/>
      </c>
      <c r="S74" s="239" t="str">
        <f>IFERROR(VLOOKUP(S73,'P1'!$B:$AP,41,FALSE),"")</f>
        <v/>
      </c>
      <c r="T74" s="239" t="str">
        <f>IFERROR(VLOOKUP(T73,'P1'!$B:$AP,41,FALSE),"")</f>
        <v/>
      </c>
      <c r="U74" s="239" t="str">
        <f>IFERROR(VLOOKUP(U73,'P1'!$B:$AP,41,FALSE),"")</f>
        <v/>
      </c>
      <c r="V74" s="239" t="str">
        <f>IFERROR(VLOOKUP(V73,'P1'!$B:$AP,41,FALSE),"")</f>
        <v/>
      </c>
      <c r="W74" s="239" t="str">
        <f>IFERROR(VLOOKUP(W73,'P1'!$B:$AP,41,FALSE),"")</f>
        <v/>
      </c>
      <c r="X74" s="239" t="str">
        <f>IFERROR(VLOOKUP(X73,'P1'!$B:$AP,41,FALSE),"")</f>
        <v/>
      </c>
      <c r="Y74" s="239" t="str">
        <f>IFERROR(VLOOKUP(Y73,'P1'!$B:$AP,41,FALSE),"")</f>
        <v/>
      </c>
      <c r="Z74" s="239" t="str">
        <f>IFERROR(VLOOKUP(Z73,'P1'!$B:$AP,41,FALSE),"")</f>
        <v/>
      </c>
      <c r="AA74" s="239" t="str">
        <f>IFERROR(VLOOKUP(AA73,'P1'!$B:$AP,41,FALSE),"")</f>
        <v/>
      </c>
      <c r="AB74" s="239" t="str">
        <f>IFERROR(VLOOKUP(AB73,'P1'!$B:$AP,41,FALSE),"")</f>
        <v/>
      </c>
      <c r="AC74" s="239" t="str">
        <f>IFERROR(VLOOKUP(AC73,'P1'!$B:$AP,41,FALSE),"")</f>
        <v/>
      </c>
      <c r="AD74" s="239" t="str">
        <f>IFERROR(VLOOKUP(AD73,'P1'!$B:$AP,41,FALSE),"")</f>
        <v/>
      </c>
      <c r="AE74" s="239" t="str">
        <f>IFERROR(VLOOKUP(AE73,'P1'!$B:$AP,41,FALSE),"")</f>
        <v/>
      </c>
      <c r="AF74" s="239" t="str">
        <f>IFERROR(VLOOKUP(AF73,'P1'!$B:$AP,41,FALSE),"")</f>
        <v/>
      </c>
      <c r="AG74" s="239" t="str">
        <f>IFERROR(VLOOKUP(AG73,'P1'!$B:$AP,41,FALSE),"")</f>
        <v/>
      </c>
      <c r="AH74" s="239" t="str">
        <f>IFERROR(VLOOKUP(AH73,'P1'!$B:$AP,41,FALSE),"")</f>
        <v/>
      </c>
      <c r="AI74" s="239" t="str">
        <f>IFERROR(VLOOKUP(AI73,'P1'!$B:$AP,41,FALSE),"")</f>
        <v/>
      </c>
      <c r="AJ74" s="239" t="str">
        <f>IFERROR(VLOOKUP(AJ73,'P1'!$B:$AP,41,FALSE),"")</f>
        <v/>
      </c>
      <c r="AK74" s="239" t="str">
        <f>IFERROR(VLOOKUP(AK73,'P1'!$B:$AP,41,FALSE),"")</f>
        <v/>
      </c>
      <c r="AL74" s="239" t="str">
        <f>IFERROR(VLOOKUP(AL73,'P1'!$B:$AP,41,FALSE),"")</f>
        <v/>
      </c>
      <c r="AM74" s="239" t="str">
        <f>IFERROR(VLOOKUP(AM73,'P1'!$B:$AP,41,FALSE),"")</f>
        <v/>
      </c>
      <c r="AN74" s="573"/>
      <c r="AO74" s="576"/>
      <c r="AP74" s="580"/>
      <c r="AQ74" s="581"/>
      <c r="AR74" s="576"/>
      <c r="AU74" s="240" t="str">
        <f>IFERROR(IF($D73="□",ROUNDDOWN($AO73/$AK$7,1),ROUNDDOWN($AO73/$AK$9,1)),"")</f>
        <v/>
      </c>
      <c r="AV74" s="240" t="str">
        <f>IFERROR(IF($D73="□",ROUNDDOWN($AN73/$AO$7,1),ROUNDDOWN($AN73/$AO$9,1)),"")</f>
        <v/>
      </c>
      <c r="AX74" s="240" t="str">
        <f>IFERROR(IF($D73="□",(VLOOKUP(F73,'[8]ますた君 '!$C:$E,3,FALSE)/($AK$7*4)),(VLOOKUP(F73,'[8]ますた君 '!$C:$E,3,FALSE)/($AK$9*4))),"")</f>
        <v/>
      </c>
      <c r="AY74" s="240" t="str">
        <f>IFERROR(IF($D73="□",(VLOOKUP(F73,'[8]ますた君 '!$C:$E,3,FALSE)/$AO$7),(VLOOKUP(F73,'[8]ますた君 '!$C:$E,3,FALSE)/$AO$9)),"")</f>
        <v/>
      </c>
    </row>
    <row r="75" spans="1:51" ht="12" customHeight="1">
      <c r="A75" s="586"/>
      <c r="B75" s="589"/>
      <c r="C75" s="592"/>
      <c r="D75" s="595"/>
      <c r="E75" s="598"/>
      <c r="F75" s="570"/>
      <c r="G75" s="571"/>
      <c r="H75" s="241" t="s">
        <v>374</v>
      </c>
      <c r="I75" s="239" t="str">
        <f>IFERROR(VLOOKUP(I73,'P1'!$B:$AP,31,FALSE),"")</f>
        <v/>
      </c>
      <c r="J75" s="239" t="str">
        <f>IFERROR(VLOOKUP(J73,'P1'!$B:$AP,31,FALSE),"")</f>
        <v/>
      </c>
      <c r="K75" s="239" t="str">
        <f>IFERROR(VLOOKUP(K73,'P1'!$B:$AP,31,FALSE),"")</f>
        <v/>
      </c>
      <c r="L75" s="239" t="str">
        <f>IFERROR(VLOOKUP(L73,'P1'!$B:$AP,31,FALSE),"")</f>
        <v/>
      </c>
      <c r="M75" s="239" t="str">
        <f>IFERROR(VLOOKUP(M73,'P1'!$B:$AP,31,FALSE),"")</f>
        <v/>
      </c>
      <c r="N75" s="239" t="str">
        <f>IFERROR(VLOOKUP(N73,'P1'!$B:$AP,31,FALSE),"")</f>
        <v/>
      </c>
      <c r="O75" s="239" t="str">
        <f>IFERROR(VLOOKUP(O73,'P1'!$B:$AP,31,FALSE),"")</f>
        <v/>
      </c>
      <c r="P75" s="239" t="str">
        <f>IFERROR(VLOOKUP(P73,'P1'!$B:$AP,31,FALSE),"")</f>
        <v/>
      </c>
      <c r="Q75" s="239" t="str">
        <f>IFERROR(VLOOKUP(Q73,'P1'!$B:$AP,31,FALSE),"")</f>
        <v/>
      </c>
      <c r="R75" s="239" t="str">
        <f>IFERROR(VLOOKUP(R73,'P1'!$B:$AP,31,FALSE),"")</f>
        <v/>
      </c>
      <c r="S75" s="239" t="str">
        <f>IFERROR(VLOOKUP(S73,'P1'!$B:$AP,31,FALSE),"")</f>
        <v/>
      </c>
      <c r="T75" s="239" t="str">
        <f>IFERROR(VLOOKUP(T73,'P1'!$B:$AP,31,FALSE),"")</f>
        <v/>
      </c>
      <c r="U75" s="239" t="str">
        <f>IFERROR(VLOOKUP(U73,'P1'!$B:$AP,31,FALSE),"")</f>
        <v/>
      </c>
      <c r="V75" s="239" t="str">
        <f>IFERROR(VLOOKUP(V73,'P1'!$B:$AP,31,FALSE),"")</f>
        <v/>
      </c>
      <c r="W75" s="239" t="str">
        <f>IFERROR(VLOOKUP(W73,'P1'!$B:$AP,31,FALSE),"")</f>
        <v/>
      </c>
      <c r="X75" s="239" t="str">
        <f>IFERROR(VLOOKUP(X73,'P1'!$B:$AP,31,FALSE),"")</f>
        <v/>
      </c>
      <c r="Y75" s="239" t="str">
        <f>IFERROR(VLOOKUP(Y73,'P1'!$B:$AP,31,FALSE),"")</f>
        <v/>
      </c>
      <c r="Z75" s="239" t="str">
        <f>IFERROR(VLOOKUP(Z73,'P1'!$B:$AP,31,FALSE),"")</f>
        <v/>
      </c>
      <c r="AA75" s="239" t="str">
        <f>IFERROR(VLOOKUP(AA73,'P1'!$B:$AP,31,FALSE),"")</f>
        <v/>
      </c>
      <c r="AB75" s="239" t="str">
        <f>IFERROR(VLOOKUP(AB73,'P1'!$B:$AP,31,FALSE),"")</f>
        <v/>
      </c>
      <c r="AC75" s="239" t="str">
        <f>IFERROR(VLOOKUP(AC73,'P1'!$B:$AP,31,FALSE),"")</f>
        <v/>
      </c>
      <c r="AD75" s="239" t="str">
        <f>IFERROR(VLOOKUP(AD73,'P1'!$B:$AP,31,FALSE),"")</f>
        <v/>
      </c>
      <c r="AE75" s="239" t="str">
        <f>IFERROR(VLOOKUP(AE73,'P1'!$B:$AP,31,FALSE),"")</f>
        <v/>
      </c>
      <c r="AF75" s="239" t="str">
        <f>IFERROR(VLOOKUP(AF73,'P1'!$B:$AP,31,FALSE),"")</f>
        <v/>
      </c>
      <c r="AG75" s="239" t="str">
        <f>IFERROR(VLOOKUP(AG73,'P1'!$B:$AP,31,FALSE),"")</f>
        <v/>
      </c>
      <c r="AH75" s="239" t="str">
        <f>IFERROR(VLOOKUP(AH73,'P1'!$B:$AP,31,FALSE),"")</f>
        <v/>
      </c>
      <c r="AI75" s="239" t="str">
        <f>IFERROR(VLOOKUP(AI73,'P1'!$B:$AP,31,FALSE),"")</f>
        <v/>
      </c>
      <c r="AJ75" s="239" t="str">
        <f>IFERROR(VLOOKUP(AJ73,'P1'!$B:$AP,31,FALSE),"")</f>
        <v/>
      </c>
      <c r="AK75" s="239" t="str">
        <f>IFERROR(VLOOKUP(AK73,'P1'!$B:$AP,31,FALSE),"")</f>
        <v/>
      </c>
      <c r="AL75" s="239" t="str">
        <f>IFERROR(VLOOKUP(AL73,'P1'!$B:$AP,31,FALSE),"")</f>
        <v/>
      </c>
      <c r="AM75" s="239" t="str">
        <f>IFERROR(VLOOKUP(AM73,'P1'!$B:$AP,31,FALSE),"")</f>
        <v/>
      </c>
      <c r="AN75" s="574"/>
      <c r="AO75" s="577"/>
      <c r="AP75" s="582"/>
      <c r="AQ75" s="583"/>
      <c r="AR75" s="577"/>
      <c r="AU75" s="242"/>
      <c r="AV75" s="242"/>
      <c r="AX75" s="242"/>
      <c r="AY75" s="242"/>
    </row>
    <row r="76" spans="1:51" ht="12" customHeight="1">
      <c r="A76" s="584">
        <v>19</v>
      </c>
      <c r="B76" s="587"/>
      <c r="C76" s="590"/>
      <c r="D76" s="593" t="s">
        <v>243</v>
      </c>
      <c r="E76" s="596"/>
      <c r="F76" s="566"/>
      <c r="G76" s="567"/>
      <c r="H76" s="236" t="s">
        <v>368</v>
      </c>
      <c r="I76" s="483"/>
      <c r="J76" s="483"/>
      <c r="K76" s="483"/>
      <c r="L76" s="483"/>
      <c r="M76" s="483"/>
      <c r="N76" s="483"/>
      <c r="O76" s="483"/>
      <c r="P76" s="483"/>
      <c r="Q76" s="483"/>
      <c r="R76" s="483"/>
      <c r="S76" s="483"/>
      <c r="T76" s="483"/>
      <c r="U76" s="483"/>
      <c r="V76" s="483"/>
      <c r="W76" s="483"/>
      <c r="X76" s="483"/>
      <c r="Y76" s="483"/>
      <c r="Z76" s="483"/>
      <c r="AA76" s="483"/>
      <c r="AB76" s="483"/>
      <c r="AC76" s="483"/>
      <c r="AD76" s="483"/>
      <c r="AE76" s="483"/>
      <c r="AF76" s="483"/>
      <c r="AG76" s="483"/>
      <c r="AH76" s="483"/>
      <c r="AI76" s="483"/>
      <c r="AJ76" s="483"/>
      <c r="AK76" s="483"/>
      <c r="AL76" s="483"/>
      <c r="AM76" s="483"/>
      <c r="AN76" s="572">
        <f>+SUM(I77:AM78)</f>
        <v>0</v>
      </c>
      <c r="AO76" s="575">
        <f>IF($AN$4="４週",AN76/4,AN76/(DAY(EOMONTH($I$20,0))/7))</f>
        <v>0</v>
      </c>
      <c r="AP76" s="578"/>
      <c r="AQ76" s="579"/>
      <c r="AR76" s="575" t="str">
        <f>IF(AN65="４週",AU77,AV77)</f>
        <v/>
      </c>
      <c r="AU76" s="237" t="s">
        <v>369</v>
      </c>
      <c r="AV76" s="237" t="s">
        <v>370</v>
      </c>
      <c r="AX76" s="237" t="s">
        <v>371</v>
      </c>
      <c r="AY76" s="237" t="s">
        <v>372</v>
      </c>
    </row>
    <row r="77" spans="1:51" ht="12" customHeight="1">
      <c r="A77" s="585"/>
      <c r="B77" s="588"/>
      <c r="C77" s="591"/>
      <c r="D77" s="594"/>
      <c r="E77" s="597"/>
      <c r="F77" s="568"/>
      <c r="G77" s="569"/>
      <c r="H77" s="238" t="s">
        <v>373</v>
      </c>
      <c r="I77" s="239" t="str">
        <f>IFERROR(VLOOKUP(I76,'P1'!$B:$AP,41,FALSE),"")</f>
        <v/>
      </c>
      <c r="J77" s="239" t="str">
        <f>IFERROR(VLOOKUP(J76,'P1'!$B:$AP,41,FALSE),"")</f>
        <v/>
      </c>
      <c r="K77" s="239" t="str">
        <f>IFERROR(VLOOKUP(K76,'P1'!$B:$AP,41,FALSE),"")</f>
        <v/>
      </c>
      <c r="L77" s="239" t="str">
        <f>IFERROR(VLOOKUP(L76,'P1'!$B:$AP,41,FALSE),"")</f>
        <v/>
      </c>
      <c r="M77" s="239" t="str">
        <f>IFERROR(VLOOKUP(M76,'P1'!$B:$AP,41,FALSE),"")</f>
        <v/>
      </c>
      <c r="N77" s="239" t="str">
        <f>IFERROR(VLOOKUP(N76,'P1'!$B:$AP,41,FALSE),"")</f>
        <v/>
      </c>
      <c r="O77" s="239" t="str">
        <f>IFERROR(VLOOKUP(O76,'P1'!$B:$AP,41,FALSE),"")</f>
        <v/>
      </c>
      <c r="P77" s="239" t="str">
        <f>IFERROR(VLOOKUP(P76,'P1'!$B:$AP,41,FALSE),"")</f>
        <v/>
      </c>
      <c r="Q77" s="239" t="str">
        <f>IFERROR(VLOOKUP(Q76,'P1'!$B:$AP,41,FALSE),"")</f>
        <v/>
      </c>
      <c r="R77" s="239" t="str">
        <f>IFERROR(VLOOKUP(R76,'P1'!$B:$AP,41,FALSE),"")</f>
        <v/>
      </c>
      <c r="S77" s="239" t="str">
        <f>IFERROR(VLOOKUP(S76,'P1'!$B:$AP,41,FALSE),"")</f>
        <v/>
      </c>
      <c r="T77" s="239" t="str">
        <f>IFERROR(VLOOKUP(T76,'P1'!$B:$AP,41,FALSE),"")</f>
        <v/>
      </c>
      <c r="U77" s="239" t="str">
        <f>IFERROR(VLOOKUP(U76,'P1'!$B:$AP,41,FALSE),"")</f>
        <v/>
      </c>
      <c r="V77" s="239" t="str">
        <f>IFERROR(VLOOKUP(V76,'P1'!$B:$AP,41,FALSE),"")</f>
        <v/>
      </c>
      <c r="W77" s="239" t="str">
        <f>IFERROR(VLOOKUP(W76,'P1'!$B:$AP,41,FALSE),"")</f>
        <v/>
      </c>
      <c r="X77" s="239" t="str">
        <f>IFERROR(VLOOKUP(X76,'P1'!$B:$AP,41,FALSE),"")</f>
        <v/>
      </c>
      <c r="Y77" s="239" t="str">
        <f>IFERROR(VLOOKUP(Y76,'P1'!$B:$AP,41,FALSE),"")</f>
        <v/>
      </c>
      <c r="Z77" s="239" t="str">
        <f>IFERROR(VLOOKUP(Z76,'P1'!$B:$AP,41,FALSE),"")</f>
        <v/>
      </c>
      <c r="AA77" s="239" t="str">
        <f>IFERROR(VLOOKUP(AA76,'P1'!$B:$AP,41,FALSE),"")</f>
        <v/>
      </c>
      <c r="AB77" s="239" t="str">
        <f>IFERROR(VLOOKUP(AB76,'P1'!$B:$AP,41,FALSE),"")</f>
        <v/>
      </c>
      <c r="AC77" s="239" t="str">
        <f>IFERROR(VLOOKUP(AC76,'P1'!$B:$AP,41,FALSE),"")</f>
        <v/>
      </c>
      <c r="AD77" s="239" t="str">
        <f>IFERROR(VLOOKUP(AD76,'P1'!$B:$AP,41,FALSE),"")</f>
        <v/>
      </c>
      <c r="AE77" s="239" t="str">
        <f>IFERROR(VLOOKUP(AE76,'P1'!$B:$AP,41,FALSE),"")</f>
        <v/>
      </c>
      <c r="AF77" s="239" t="str">
        <f>IFERROR(VLOOKUP(AF76,'P1'!$B:$AP,41,FALSE),"")</f>
        <v/>
      </c>
      <c r="AG77" s="239" t="str">
        <f>IFERROR(VLOOKUP(AG76,'P1'!$B:$AP,41,FALSE),"")</f>
        <v/>
      </c>
      <c r="AH77" s="239" t="str">
        <f>IFERROR(VLOOKUP(AH76,'P1'!$B:$AP,41,FALSE),"")</f>
        <v/>
      </c>
      <c r="AI77" s="239" t="str">
        <f>IFERROR(VLOOKUP(AI76,'P1'!$B:$AP,41,FALSE),"")</f>
        <v/>
      </c>
      <c r="AJ77" s="239" t="str">
        <f>IFERROR(VLOOKUP(AJ76,'P1'!$B:$AP,41,FALSE),"")</f>
        <v/>
      </c>
      <c r="AK77" s="239" t="str">
        <f>IFERROR(VLOOKUP(AK76,'P1'!$B:$AP,41,FALSE),"")</f>
        <v/>
      </c>
      <c r="AL77" s="239" t="str">
        <f>IFERROR(VLOOKUP(AL76,'P1'!$B:$AP,41,FALSE),"")</f>
        <v/>
      </c>
      <c r="AM77" s="239" t="str">
        <f>IFERROR(VLOOKUP(AM76,'P1'!$B:$AP,41,FALSE),"")</f>
        <v/>
      </c>
      <c r="AN77" s="573"/>
      <c r="AO77" s="576"/>
      <c r="AP77" s="580"/>
      <c r="AQ77" s="581"/>
      <c r="AR77" s="576"/>
      <c r="AU77" s="240" t="str">
        <f>IFERROR(IF($D76="□",ROUNDDOWN($AO76/$AK$7,1),ROUNDDOWN($AO76/$AK$9,1)),"")</f>
        <v/>
      </c>
      <c r="AV77" s="240" t="str">
        <f>IFERROR(IF($D76="□",ROUNDDOWN($AN76/$AO$7,1),ROUNDDOWN($AN76/$AO$9,1)),"")</f>
        <v/>
      </c>
      <c r="AX77" s="240" t="str">
        <f>IFERROR(IF($D76="□",(VLOOKUP(F76,'[8]ますた君 '!$C:$E,3,FALSE)/($AK$7*4)),(VLOOKUP(F76,'[8]ますた君 '!$C:$E,3,FALSE)/($AK$9*4))),"")</f>
        <v/>
      </c>
      <c r="AY77" s="240" t="str">
        <f>IFERROR(IF($D76="□",(VLOOKUP(F76,'[8]ますた君 '!$C:$E,3,FALSE)/$AO$7),(VLOOKUP(F76,'[8]ますた君 '!$C:$E,3,FALSE)/$AO$9)),"")</f>
        <v/>
      </c>
    </row>
    <row r="78" spans="1:51" ht="12" customHeight="1">
      <c r="A78" s="586"/>
      <c r="B78" s="589"/>
      <c r="C78" s="592"/>
      <c r="D78" s="595"/>
      <c r="E78" s="598"/>
      <c r="F78" s="570"/>
      <c r="G78" s="571"/>
      <c r="H78" s="241" t="s">
        <v>374</v>
      </c>
      <c r="I78" s="239" t="str">
        <f>IFERROR(VLOOKUP(I76,'P1'!$B:$AP,31,FALSE),"")</f>
        <v/>
      </c>
      <c r="J78" s="239" t="str">
        <f>IFERROR(VLOOKUP(J76,'P1'!$B:$AP,31,FALSE),"")</f>
        <v/>
      </c>
      <c r="K78" s="239" t="str">
        <f>IFERROR(VLOOKUP(K76,'P1'!$B:$AP,31,FALSE),"")</f>
        <v/>
      </c>
      <c r="L78" s="239" t="str">
        <f>IFERROR(VLOOKUP(L76,'P1'!$B:$AP,31,FALSE),"")</f>
        <v/>
      </c>
      <c r="M78" s="239" t="str">
        <f>IFERROR(VLOOKUP(M76,'P1'!$B:$AP,31,FALSE),"")</f>
        <v/>
      </c>
      <c r="N78" s="239" t="str">
        <f>IFERROR(VLOOKUP(N76,'P1'!$B:$AP,31,FALSE),"")</f>
        <v/>
      </c>
      <c r="O78" s="239" t="str">
        <f>IFERROR(VLOOKUP(O76,'P1'!$B:$AP,31,FALSE),"")</f>
        <v/>
      </c>
      <c r="P78" s="239" t="str">
        <f>IFERROR(VLOOKUP(P76,'P1'!$B:$AP,31,FALSE),"")</f>
        <v/>
      </c>
      <c r="Q78" s="239" t="str">
        <f>IFERROR(VLOOKUP(Q76,'P1'!$B:$AP,31,FALSE),"")</f>
        <v/>
      </c>
      <c r="R78" s="239" t="str">
        <f>IFERROR(VLOOKUP(R76,'P1'!$B:$AP,31,FALSE),"")</f>
        <v/>
      </c>
      <c r="S78" s="239" t="str">
        <f>IFERROR(VLOOKUP(S76,'P1'!$B:$AP,31,FALSE),"")</f>
        <v/>
      </c>
      <c r="T78" s="239" t="str">
        <f>IFERROR(VLOOKUP(T76,'P1'!$B:$AP,31,FALSE),"")</f>
        <v/>
      </c>
      <c r="U78" s="239" t="str">
        <f>IFERROR(VLOOKUP(U76,'P1'!$B:$AP,31,FALSE),"")</f>
        <v/>
      </c>
      <c r="V78" s="239" t="str">
        <f>IFERROR(VLOOKUP(V76,'P1'!$B:$AP,31,FALSE),"")</f>
        <v/>
      </c>
      <c r="W78" s="239" t="str">
        <f>IFERROR(VLOOKUP(W76,'P1'!$B:$AP,31,FALSE),"")</f>
        <v/>
      </c>
      <c r="X78" s="239" t="str">
        <f>IFERROR(VLOOKUP(X76,'P1'!$B:$AP,31,FALSE),"")</f>
        <v/>
      </c>
      <c r="Y78" s="239" t="str">
        <f>IFERROR(VLOOKUP(Y76,'P1'!$B:$AP,31,FALSE),"")</f>
        <v/>
      </c>
      <c r="Z78" s="239" t="str">
        <f>IFERROR(VLOOKUP(Z76,'P1'!$B:$AP,31,FALSE),"")</f>
        <v/>
      </c>
      <c r="AA78" s="239" t="str">
        <f>IFERROR(VLOOKUP(AA76,'P1'!$B:$AP,31,FALSE),"")</f>
        <v/>
      </c>
      <c r="AB78" s="239" t="str">
        <f>IFERROR(VLOOKUP(AB76,'P1'!$B:$AP,31,FALSE),"")</f>
        <v/>
      </c>
      <c r="AC78" s="239" t="str">
        <f>IFERROR(VLOOKUP(AC76,'P1'!$B:$AP,31,FALSE),"")</f>
        <v/>
      </c>
      <c r="AD78" s="239" t="str">
        <f>IFERROR(VLOOKUP(AD76,'P1'!$B:$AP,31,FALSE),"")</f>
        <v/>
      </c>
      <c r="AE78" s="239" t="str">
        <f>IFERROR(VLOOKUP(AE76,'P1'!$B:$AP,31,FALSE),"")</f>
        <v/>
      </c>
      <c r="AF78" s="239" t="str">
        <f>IFERROR(VLOOKUP(AF76,'P1'!$B:$AP,31,FALSE),"")</f>
        <v/>
      </c>
      <c r="AG78" s="239" t="str">
        <f>IFERROR(VLOOKUP(AG76,'P1'!$B:$AP,31,FALSE),"")</f>
        <v/>
      </c>
      <c r="AH78" s="239" t="str">
        <f>IFERROR(VLOOKUP(AH76,'P1'!$B:$AP,31,FALSE),"")</f>
        <v/>
      </c>
      <c r="AI78" s="239" t="str">
        <f>IFERROR(VLOOKUP(AI76,'P1'!$B:$AP,31,FALSE),"")</f>
        <v/>
      </c>
      <c r="AJ78" s="239" t="str">
        <f>IFERROR(VLOOKUP(AJ76,'P1'!$B:$AP,31,FALSE),"")</f>
        <v/>
      </c>
      <c r="AK78" s="239" t="str">
        <f>IFERROR(VLOOKUP(AK76,'P1'!$B:$AP,31,FALSE),"")</f>
        <v/>
      </c>
      <c r="AL78" s="239" t="str">
        <f>IFERROR(VLOOKUP(AL76,'P1'!$B:$AP,31,FALSE),"")</f>
        <v/>
      </c>
      <c r="AM78" s="239" t="str">
        <f>IFERROR(VLOOKUP(AM76,'P1'!$B:$AP,31,FALSE),"")</f>
        <v/>
      </c>
      <c r="AN78" s="574"/>
      <c r="AO78" s="577"/>
      <c r="AP78" s="582"/>
      <c r="AQ78" s="583"/>
      <c r="AR78" s="577"/>
      <c r="AU78" s="242"/>
      <c r="AV78" s="242"/>
      <c r="AX78" s="242"/>
      <c r="AY78" s="242"/>
    </row>
    <row r="79" spans="1:51" ht="12" customHeight="1">
      <c r="A79" s="584">
        <v>20</v>
      </c>
      <c r="B79" s="587"/>
      <c r="C79" s="590"/>
      <c r="D79" s="593" t="s">
        <v>243</v>
      </c>
      <c r="E79" s="596"/>
      <c r="F79" s="566"/>
      <c r="G79" s="567"/>
      <c r="H79" s="236" t="s">
        <v>368</v>
      </c>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c r="AF79" s="483"/>
      <c r="AG79" s="483"/>
      <c r="AH79" s="483"/>
      <c r="AI79" s="483"/>
      <c r="AJ79" s="483"/>
      <c r="AK79" s="483"/>
      <c r="AL79" s="483"/>
      <c r="AM79" s="483"/>
      <c r="AN79" s="572">
        <f>+SUM(I80:AM81)</f>
        <v>0</v>
      </c>
      <c r="AO79" s="575">
        <f>IF($AN$4="４週",AN79/4,AN79/(DAY(EOMONTH($I$20,0))/7))</f>
        <v>0</v>
      </c>
      <c r="AP79" s="578"/>
      <c r="AQ79" s="579"/>
      <c r="AR79" s="575" t="str">
        <f>IF(AN68="４週",AU80,AV80)</f>
        <v/>
      </c>
      <c r="AU79" s="237" t="s">
        <v>369</v>
      </c>
      <c r="AV79" s="237" t="s">
        <v>370</v>
      </c>
      <c r="AX79" s="237" t="s">
        <v>371</v>
      </c>
      <c r="AY79" s="237" t="s">
        <v>372</v>
      </c>
    </row>
    <row r="80" spans="1:51" ht="12" customHeight="1">
      <c r="A80" s="585"/>
      <c r="B80" s="588"/>
      <c r="C80" s="591"/>
      <c r="D80" s="594"/>
      <c r="E80" s="597"/>
      <c r="F80" s="568"/>
      <c r="G80" s="569"/>
      <c r="H80" s="238" t="s">
        <v>373</v>
      </c>
      <c r="I80" s="239" t="str">
        <f>IFERROR(VLOOKUP(I79,'P1'!$B:$AP,41,FALSE),"")</f>
        <v/>
      </c>
      <c r="J80" s="239" t="str">
        <f>IFERROR(VLOOKUP(J79,'P1'!$B:$AP,41,FALSE),"")</f>
        <v/>
      </c>
      <c r="K80" s="239" t="str">
        <f>IFERROR(VLOOKUP(K79,'P1'!$B:$AP,41,FALSE),"")</f>
        <v/>
      </c>
      <c r="L80" s="239" t="str">
        <f>IFERROR(VLOOKUP(L79,'P1'!$B:$AP,41,FALSE),"")</f>
        <v/>
      </c>
      <c r="M80" s="239" t="str">
        <f>IFERROR(VLOOKUP(M79,'P1'!$B:$AP,41,FALSE),"")</f>
        <v/>
      </c>
      <c r="N80" s="239" t="str">
        <f>IFERROR(VLOOKUP(N79,'P1'!$B:$AP,41,FALSE),"")</f>
        <v/>
      </c>
      <c r="O80" s="239" t="str">
        <f>IFERROR(VLOOKUP(O79,'P1'!$B:$AP,41,FALSE),"")</f>
        <v/>
      </c>
      <c r="P80" s="239" t="str">
        <f>IFERROR(VLOOKUP(P79,'P1'!$B:$AP,41,FALSE),"")</f>
        <v/>
      </c>
      <c r="Q80" s="239" t="str">
        <f>IFERROR(VLOOKUP(Q79,'P1'!$B:$AP,41,FALSE),"")</f>
        <v/>
      </c>
      <c r="R80" s="239" t="str">
        <f>IFERROR(VLOOKUP(R79,'P1'!$B:$AP,41,FALSE),"")</f>
        <v/>
      </c>
      <c r="S80" s="239" t="str">
        <f>IFERROR(VLOOKUP(S79,'P1'!$B:$AP,41,FALSE),"")</f>
        <v/>
      </c>
      <c r="T80" s="239" t="str">
        <f>IFERROR(VLOOKUP(T79,'P1'!$B:$AP,41,FALSE),"")</f>
        <v/>
      </c>
      <c r="U80" s="239" t="str">
        <f>IFERROR(VLOOKUP(U79,'P1'!$B:$AP,41,FALSE),"")</f>
        <v/>
      </c>
      <c r="V80" s="239" t="str">
        <f>IFERROR(VLOOKUP(V79,'P1'!$B:$AP,41,FALSE),"")</f>
        <v/>
      </c>
      <c r="W80" s="239" t="str">
        <f>IFERROR(VLOOKUP(W79,'P1'!$B:$AP,41,FALSE),"")</f>
        <v/>
      </c>
      <c r="X80" s="239" t="str">
        <f>IFERROR(VLOOKUP(X79,'P1'!$B:$AP,41,FALSE),"")</f>
        <v/>
      </c>
      <c r="Y80" s="239" t="str">
        <f>IFERROR(VLOOKUP(Y79,'P1'!$B:$AP,41,FALSE),"")</f>
        <v/>
      </c>
      <c r="Z80" s="239" t="str">
        <f>IFERROR(VLOOKUP(Z79,'P1'!$B:$AP,41,FALSE),"")</f>
        <v/>
      </c>
      <c r="AA80" s="239" t="str">
        <f>IFERROR(VLOOKUP(AA79,'P1'!$B:$AP,41,FALSE),"")</f>
        <v/>
      </c>
      <c r="AB80" s="239" t="str">
        <f>IFERROR(VLOOKUP(AB79,'P1'!$B:$AP,41,FALSE),"")</f>
        <v/>
      </c>
      <c r="AC80" s="239" t="str">
        <f>IFERROR(VLOOKUP(AC79,'P1'!$B:$AP,41,FALSE),"")</f>
        <v/>
      </c>
      <c r="AD80" s="239" t="str">
        <f>IFERROR(VLOOKUP(AD79,'P1'!$B:$AP,41,FALSE),"")</f>
        <v/>
      </c>
      <c r="AE80" s="239" t="str">
        <f>IFERROR(VLOOKUP(AE79,'P1'!$B:$AP,41,FALSE),"")</f>
        <v/>
      </c>
      <c r="AF80" s="239" t="str">
        <f>IFERROR(VLOOKUP(AF79,'P1'!$B:$AP,41,FALSE),"")</f>
        <v/>
      </c>
      <c r="AG80" s="239" t="str">
        <f>IFERROR(VLOOKUP(AG79,'P1'!$B:$AP,41,FALSE),"")</f>
        <v/>
      </c>
      <c r="AH80" s="239" t="str">
        <f>IFERROR(VLOOKUP(AH79,'P1'!$B:$AP,41,FALSE),"")</f>
        <v/>
      </c>
      <c r="AI80" s="239" t="str">
        <f>IFERROR(VLOOKUP(AI79,'P1'!$B:$AP,41,FALSE),"")</f>
        <v/>
      </c>
      <c r="AJ80" s="239" t="str">
        <f>IFERROR(VLOOKUP(AJ79,'P1'!$B:$AP,41,FALSE),"")</f>
        <v/>
      </c>
      <c r="AK80" s="239" t="str">
        <f>IFERROR(VLOOKUP(AK79,'P1'!$B:$AP,41,FALSE),"")</f>
        <v/>
      </c>
      <c r="AL80" s="239" t="str">
        <f>IFERROR(VLOOKUP(AL79,'P1'!$B:$AP,41,FALSE),"")</f>
        <v/>
      </c>
      <c r="AM80" s="239" t="str">
        <f>IFERROR(VLOOKUP(AM79,'P1'!$B:$AP,41,FALSE),"")</f>
        <v/>
      </c>
      <c r="AN80" s="573"/>
      <c r="AO80" s="576"/>
      <c r="AP80" s="580"/>
      <c r="AQ80" s="581"/>
      <c r="AR80" s="576"/>
      <c r="AU80" s="240" t="str">
        <f>IFERROR(IF($D79="□",ROUNDDOWN($AO79/$AK$7,1),ROUNDDOWN($AO79/$AK$9,1)),"")</f>
        <v/>
      </c>
      <c r="AV80" s="240" t="str">
        <f>IFERROR(IF($D79="□",ROUNDDOWN($AN79/$AO$7,1),ROUNDDOWN($AN79/$AO$9,1)),"")</f>
        <v/>
      </c>
      <c r="AX80" s="240" t="str">
        <f>IFERROR(IF($D79="□",(VLOOKUP(F79,'[8]ますた君 '!$C:$E,3,FALSE)/($AK$7*4)),(VLOOKUP(F79,'[8]ますた君 '!$C:$E,3,FALSE)/($AK$9*4))),"")</f>
        <v/>
      </c>
      <c r="AY80" s="240" t="str">
        <f>IFERROR(IF($D79="□",(VLOOKUP(F79,'[8]ますた君 '!$C:$E,3,FALSE)/$AO$7),(VLOOKUP(F79,'[8]ますた君 '!$C:$E,3,FALSE)/$AO$9)),"")</f>
        <v/>
      </c>
    </row>
    <row r="81" spans="1:51" ht="12" customHeight="1">
      <c r="A81" s="586"/>
      <c r="B81" s="589"/>
      <c r="C81" s="592"/>
      <c r="D81" s="595"/>
      <c r="E81" s="598"/>
      <c r="F81" s="570"/>
      <c r="G81" s="571"/>
      <c r="H81" s="241" t="s">
        <v>374</v>
      </c>
      <c r="I81" s="239" t="str">
        <f>IFERROR(VLOOKUP(I79,'P1'!$B:$AP,31,FALSE),"")</f>
        <v/>
      </c>
      <c r="J81" s="239" t="str">
        <f>IFERROR(VLOOKUP(J79,'P1'!$B:$AP,31,FALSE),"")</f>
        <v/>
      </c>
      <c r="K81" s="239" t="str">
        <f>IFERROR(VLOOKUP(K79,'P1'!$B:$AP,31,FALSE),"")</f>
        <v/>
      </c>
      <c r="L81" s="239" t="str">
        <f>IFERROR(VLOOKUP(L79,'P1'!$B:$AP,31,FALSE),"")</f>
        <v/>
      </c>
      <c r="M81" s="239" t="str">
        <f>IFERROR(VLOOKUP(M79,'P1'!$B:$AP,31,FALSE),"")</f>
        <v/>
      </c>
      <c r="N81" s="239" t="str">
        <f>IFERROR(VLOOKUP(N79,'P1'!$B:$AP,31,FALSE),"")</f>
        <v/>
      </c>
      <c r="O81" s="239" t="str">
        <f>IFERROR(VLOOKUP(O79,'P1'!$B:$AP,31,FALSE),"")</f>
        <v/>
      </c>
      <c r="P81" s="239" t="str">
        <f>IFERROR(VLOOKUP(P79,'P1'!$B:$AP,31,FALSE),"")</f>
        <v/>
      </c>
      <c r="Q81" s="239" t="str">
        <f>IFERROR(VLOOKUP(Q79,'P1'!$B:$AP,31,FALSE),"")</f>
        <v/>
      </c>
      <c r="R81" s="239" t="str">
        <f>IFERROR(VLOOKUP(R79,'P1'!$B:$AP,31,FALSE),"")</f>
        <v/>
      </c>
      <c r="S81" s="239" t="str">
        <f>IFERROR(VLOOKUP(S79,'P1'!$B:$AP,31,FALSE),"")</f>
        <v/>
      </c>
      <c r="T81" s="239" t="str">
        <f>IFERROR(VLOOKUP(T79,'P1'!$B:$AP,31,FALSE),"")</f>
        <v/>
      </c>
      <c r="U81" s="239" t="str">
        <f>IFERROR(VLOOKUP(U79,'P1'!$B:$AP,31,FALSE),"")</f>
        <v/>
      </c>
      <c r="V81" s="239" t="str">
        <f>IFERROR(VLOOKUP(V79,'P1'!$B:$AP,31,FALSE),"")</f>
        <v/>
      </c>
      <c r="W81" s="239" t="str">
        <f>IFERROR(VLOOKUP(W79,'P1'!$B:$AP,31,FALSE),"")</f>
        <v/>
      </c>
      <c r="X81" s="239" t="str">
        <f>IFERROR(VLOOKUP(X79,'P1'!$B:$AP,31,FALSE),"")</f>
        <v/>
      </c>
      <c r="Y81" s="239" t="str">
        <f>IFERROR(VLOOKUP(Y79,'P1'!$B:$AP,31,FALSE),"")</f>
        <v/>
      </c>
      <c r="Z81" s="239" t="str">
        <f>IFERROR(VLOOKUP(Z79,'P1'!$B:$AP,31,FALSE),"")</f>
        <v/>
      </c>
      <c r="AA81" s="239" t="str">
        <f>IFERROR(VLOOKUP(AA79,'P1'!$B:$AP,31,FALSE),"")</f>
        <v/>
      </c>
      <c r="AB81" s="239" t="str">
        <f>IFERROR(VLOOKUP(AB79,'P1'!$B:$AP,31,FALSE),"")</f>
        <v/>
      </c>
      <c r="AC81" s="239" t="str">
        <f>IFERROR(VLOOKUP(AC79,'P1'!$B:$AP,31,FALSE),"")</f>
        <v/>
      </c>
      <c r="AD81" s="239" t="str">
        <f>IFERROR(VLOOKUP(AD79,'P1'!$B:$AP,31,FALSE),"")</f>
        <v/>
      </c>
      <c r="AE81" s="239" t="str">
        <f>IFERROR(VLOOKUP(AE79,'P1'!$B:$AP,31,FALSE),"")</f>
        <v/>
      </c>
      <c r="AF81" s="239" t="str">
        <f>IFERROR(VLOOKUP(AF79,'P1'!$B:$AP,31,FALSE),"")</f>
        <v/>
      </c>
      <c r="AG81" s="239" t="str">
        <f>IFERROR(VLOOKUP(AG79,'P1'!$B:$AP,31,FALSE),"")</f>
        <v/>
      </c>
      <c r="AH81" s="239" t="str">
        <f>IFERROR(VLOOKUP(AH79,'P1'!$B:$AP,31,FALSE),"")</f>
        <v/>
      </c>
      <c r="AI81" s="239" t="str">
        <f>IFERROR(VLOOKUP(AI79,'P1'!$B:$AP,31,FALSE),"")</f>
        <v/>
      </c>
      <c r="AJ81" s="239" t="str">
        <f>IFERROR(VLOOKUP(AJ79,'P1'!$B:$AP,31,FALSE),"")</f>
        <v/>
      </c>
      <c r="AK81" s="239" t="str">
        <f>IFERROR(VLOOKUP(AK79,'P1'!$B:$AP,31,FALSE),"")</f>
        <v/>
      </c>
      <c r="AL81" s="239" t="str">
        <f>IFERROR(VLOOKUP(AL79,'P1'!$B:$AP,31,FALSE),"")</f>
        <v/>
      </c>
      <c r="AM81" s="239" t="str">
        <f>IFERROR(VLOOKUP(AM79,'P1'!$B:$AP,31,FALSE),"")</f>
        <v/>
      </c>
      <c r="AN81" s="574"/>
      <c r="AO81" s="577"/>
      <c r="AP81" s="582"/>
      <c r="AQ81" s="583"/>
      <c r="AR81" s="577"/>
      <c r="AU81" s="242"/>
      <c r="AV81" s="242"/>
      <c r="AX81" s="242"/>
      <c r="AY81" s="242"/>
    </row>
    <row r="82" spans="1:51" s="225" customFormat="1" ht="15" customHeight="1">
      <c r="A82" s="244"/>
      <c r="B82" s="244"/>
      <c r="C82" s="244"/>
      <c r="D82" s="244"/>
      <c r="E82" s="244"/>
      <c r="F82" s="244"/>
      <c r="G82" s="244"/>
      <c r="H82" s="244"/>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4"/>
      <c r="AO82" s="244"/>
      <c r="AP82" s="244"/>
      <c r="AQ82" s="246"/>
      <c r="AR82" s="217"/>
      <c r="AS82" s="228"/>
      <c r="AT82" s="259"/>
    </row>
    <row r="83" spans="1:51" ht="15" customHeight="1">
      <c r="A83" s="247" t="s">
        <v>375</v>
      </c>
      <c r="B83" s="248"/>
      <c r="C83" s="249"/>
      <c r="D83" s="249"/>
      <c r="E83" s="249"/>
      <c r="F83" s="249"/>
      <c r="G83" s="249"/>
      <c r="H83" s="249"/>
      <c r="I83" s="250"/>
      <c r="J83" s="249"/>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K83" s="252"/>
      <c r="AL83" s="252"/>
      <c r="AM83" s="252"/>
      <c r="AN83" s="253"/>
      <c r="AO83" s="253"/>
      <c r="AP83" s="253"/>
      <c r="AQ83" s="208"/>
      <c r="AR83" s="211"/>
    </row>
    <row r="84" spans="1:51" ht="15" customHeight="1">
      <c r="A84" s="247" t="s">
        <v>376</v>
      </c>
      <c r="B84" s="254"/>
      <c r="C84" s="254"/>
      <c r="D84" s="254"/>
      <c r="E84" s="254"/>
      <c r="F84" s="254"/>
      <c r="G84" s="254"/>
      <c r="H84" s="254"/>
      <c r="I84" s="254"/>
      <c r="J84" s="254"/>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5"/>
    </row>
    <row r="85" spans="1:51" ht="15" customHeight="1">
      <c r="A85" s="247" t="s">
        <v>377</v>
      </c>
      <c r="B85" s="254"/>
      <c r="C85" s="254"/>
      <c r="D85" s="254"/>
      <c r="E85" s="254"/>
      <c r="F85" s="254"/>
      <c r="G85" s="254"/>
      <c r="H85" s="254"/>
      <c r="I85" s="254"/>
      <c r="J85" s="254"/>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5"/>
    </row>
    <row r="86" spans="1:51" ht="15" customHeight="1">
      <c r="A86" s="247" t="s">
        <v>378</v>
      </c>
      <c r="B86" s="254"/>
      <c r="C86" s="254"/>
      <c r="D86" s="254"/>
      <c r="E86" s="254"/>
      <c r="F86" s="254"/>
      <c r="G86" s="254"/>
      <c r="H86" s="254"/>
      <c r="I86" s="254"/>
      <c r="J86" s="254"/>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5"/>
    </row>
    <row r="87" spans="1:51" ht="15" customHeight="1">
      <c r="A87" s="247" t="s">
        <v>379</v>
      </c>
      <c r="B87" s="254"/>
      <c r="C87" s="254"/>
      <c r="D87" s="254"/>
      <c r="E87" s="254"/>
      <c r="F87" s="254"/>
      <c r="G87" s="254"/>
      <c r="H87" s="254"/>
      <c r="I87" s="254"/>
      <c r="J87" s="254"/>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5"/>
    </row>
    <row r="88" spans="1:51" ht="15" customHeight="1">
      <c r="A88" s="205" t="s">
        <v>380</v>
      </c>
      <c r="B88" s="255"/>
      <c r="C88" s="205"/>
      <c r="D88" s="205"/>
      <c r="E88" s="205"/>
      <c r="F88" s="205"/>
      <c r="G88" s="205"/>
      <c r="H88" s="205"/>
      <c r="I88" s="205"/>
      <c r="J88" s="205"/>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1"/>
      <c r="AR88" s="211"/>
    </row>
    <row r="89" spans="1:51" ht="15" customHeight="1">
      <c r="A89" s="205" t="s">
        <v>381</v>
      </c>
      <c r="B89" s="255"/>
      <c r="C89" s="205"/>
      <c r="D89" s="205"/>
      <c r="E89" s="205"/>
      <c r="F89" s="205"/>
      <c r="G89" s="205"/>
      <c r="H89" s="205"/>
      <c r="I89" s="205"/>
      <c r="J89" s="205"/>
      <c r="K89" s="211"/>
      <c r="L89" s="211"/>
      <c r="M89" s="211"/>
      <c r="N89" s="211"/>
      <c r="O89" s="211"/>
      <c r="P89" s="211"/>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row>
    <row r="90" spans="1:51" ht="15" customHeight="1">
      <c r="A90" s="205"/>
      <c r="B90" s="455" t="s">
        <v>382</v>
      </c>
      <c r="C90" s="563" t="s">
        <v>383</v>
      </c>
      <c r="D90" s="564"/>
      <c r="E90" s="565"/>
      <c r="F90" s="232"/>
      <c r="G90" s="232"/>
      <c r="H90" s="205"/>
      <c r="I90" s="205"/>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row>
    <row r="91" spans="1:51" ht="15" customHeight="1">
      <c r="A91" s="205"/>
      <c r="B91" s="256" t="s">
        <v>384</v>
      </c>
      <c r="C91" s="563" t="s">
        <v>385</v>
      </c>
      <c r="D91" s="564"/>
      <c r="E91" s="565"/>
      <c r="F91" s="257"/>
      <c r="G91" s="257"/>
      <c r="H91" s="205"/>
      <c r="I91" s="205"/>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row>
    <row r="92" spans="1:51" ht="15" customHeight="1">
      <c r="A92" s="205"/>
      <c r="B92" s="256" t="s">
        <v>386</v>
      </c>
      <c r="C92" s="563" t="s">
        <v>387</v>
      </c>
      <c r="D92" s="564"/>
      <c r="E92" s="565"/>
      <c r="F92" s="257"/>
      <c r="G92" s="257"/>
      <c r="H92" s="205"/>
      <c r="I92" s="205"/>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row>
    <row r="93" spans="1:51" ht="15" customHeight="1">
      <c r="A93" s="205"/>
      <c r="B93" s="256" t="s">
        <v>388</v>
      </c>
      <c r="C93" s="563" t="s">
        <v>389</v>
      </c>
      <c r="D93" s="564"/>
      <c r="E93" s="565"/>
      <c r="F93" s="257"/>
      <c r="G93" s="257"/>
      <c r="H93" s="205"/>
      <c r="I93" s="205"/>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row>
    <row r="94" spans="1:51" ht="15" customHeight="1">
      <c r="A94" s="205"/>
      <c r="B94" s="256" t="s">
        <v>390</v>
      </c>
      <c r="C94" s="563" t="s">
        <v>391</v>
      </c>
      <c r="D94" s="564"/>
      <c r="E94" s="565"/>
      <c r="F94" s="257"/>
      <c r="G94" s="257"/>
      <c r="H94" s="205"/>
      <c r="I94" s="205"/>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row>
    <row r="95" spans="1:51" ht="15" customHeight="1">
      <c r="A95" s="205"/>
      <c r="B95" s="247" t="s">
        <v>392</v>
      </c>
      <c r="C95" s="205"/>
      <c r="D95" s="205"/>
      <c r="E95" s="205"/>
      <c r="F95" s="205"/>
      <c r="G95" s="205"/>
      <c r="H95" s="205"/>
      <c r="I95" s="205"/>
      <c r="J95" s="205"/>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row>
    <row r="96" spans="1:51" ht="15" customHeight="1">
      <c r="A96" s="205"/>
      <c r="B96" s="247" t="s">
        <v>393</v>
      </c>
      <c r="C96" s="205"/>
      <c r="D96" s="205"/>
      <c r="E96" s="205"/>
      <c r="F96" s="205"/>
      <c r="G96" s="205"/>
      <c r="H96" s="205"/>
      <c r="I96" s="205"/>
      <c r="J96" s="205"/>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row>
    <row r="97" spans="1:44" ht="15" customHeight="1">
      <c r="A97" s="205"/>
      <c r="B97" s="247" t="s">
        <v>394</v>
      </c>
      <c r="C97" s="205"/>
      <c r="D97" s="205"/>
      <c r="E97" s="205"/>
      <c r="F97" s="205"/>
      <c r="G97" s="205"/>
      <c r="H97" s="205"/>
      <c r="I97" s="205"/>
      <c r="J97" s="205"/>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row>
    <row r="98" spans="1:44" ht="15" customHeight="1">
      <c r="A98" s="205" t="s">
        <v>395</v>
      </c>
      <c r="B98" s="255"/>
      <c r="C98" s="205"/>
      <c r="D98" s="205"/>
      <c r="E98" s="205"/>
      <c r="F98" s="205"/>
      <c r="G98" s="205"/>
      <c r="H98" s="205"/>
      <c r="I98" s="205"/>
      <c r="J98" s="205"/>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row>
    <row r="99" spans="1:44" ht="15" customHeight="1">
      <c r="A99" s="205" t="s">
        <v>396</v>
      </c>
      <c r="B99" s="255"/>
      <c r="C99" s="205"/>
      <c r="D99" s="205"/>
      <c r="E99" s="205"/>
      <c r="F99" s="205"/>
      <c r="G99" s="205"/>
      <c r="H99" s="205"/>
      <c r="I99" s="205"/>
      <c r="J99" s="205"/>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row>
    <row r="100" spans="1:44" ht="15" customHeight="1">
      <c r="A100" s="205" t="s">
        <v>397</v>
      </c>
      <c r="B100" s="255"/>
      <c r="C100" s="205"/>
      <c r="D100" s="205"/>
      <c r="E100" s="205"/>
      <c r="F100" s="205"/>
      <c r="G100" s="205"/>
      <c r="H100" s="205"/>
      <c r="I100" s="205"/>
      <c r="J100" s="205"/>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row>
    <row r="101" spans="1:44" ht="15" customHeight="1">
      <c r="A101" s="205" t="s">
        <v>398</v>
      </c>
      <c r="B101" s="255"/>
      <c r="C101" s="205"/>
      <c r="D101" s="205"/>
      <c r="E101" s="205"/>
      <c r="F101" s="205"/>
      <c r="G101" s="205"/>
      <c r="H101" s="205"/>
      <c r="I101" s="205"/>
      <c r="J101" s="205"/>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row>
    <row r="102" spans="1:44" ht="15" customHeight="1">
      <c r="A102" s="205" t="s">
        <v>399</v>
      </c>
      <c r="B102" s="255"/>
      <c r="C102" s="205"/>
      <c r="D102" s="205"/>
      <c r="E102" s="205"/>
      <c r="F102" s="205"/>
      <c r="G102" s="205"/>
      <c r="H102" s="205"/>
      <c r="I102" s="205"/>
      <c r="J102" s="205"/>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row>
    <row r="103" spans="1:44" ht="15" customHeight="1">
      <c r="A103" s="205" t="s">
        <v>400</v>
      </c>
      <c r="B103" s="255"/>
      <c r="C103" s="205"/>
      <c r="D103" s="205"/>
      <c r="E103" s="205"/>
      <c r="F103" s="205"/>
      <c r="G103" s="205"/>
      <c r="H103" s="205"/>
      <c r="I103" s="205"/>
      <c r="J103" s="205"/>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row>
    <row r="104" spans="1:44" ht="15" customHeight="1">
      <c r="A104" s="205" t="s">
        <v>401</v>
      </c>
      <c r="B104" s="255"/>
      <c r="C104" s="205"/>
      <c r="D104" s="205"/>
      <c r="E104" s="205"/>
      <c r="F104" s="205"/>
      <c r="G104" s="205"/>
      <c r="H104" s="205"/>
      <c r="I104" s="205"/>
      <c r="J104" s="205"/>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row>
    <row r="105" spans="1:44" ht="15" customHeight="1">
      <c r="A105" s="205" t="s">
        <v>402</v>
      </c>
      <c r="B105" s="255"/>
      <c r="C105" s="205"/>
      <c r="D105" s="205"/>
      <c r="E105" s="205"/>
      <c r="F105" s="205"/>
      <c r="G105" s="205"/>
      <c r="H105" s="205"/>
      <c r="I105" s="205"/>
      <c r="J105" s="205"/>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row>
    <row r="106" spans="1:44" ht="15" customHeight="1">
      <c r="A106" s="205" t="s">
        <v>403</v>
      </c>
      <c r="B106" s="255"/>
      <c r="C106" s="205"/>
      <c r="D106" s="205"/>
      <c r="E106" s="205"/>
      <c r="F106" s="205"/>
      <c r="G106" s="205"/>
      <c r="H106" s="205"/>
      <c r="I106" s="205"/>
      <c r="J106" s="205"/>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row>
    <row r="107" spans="1:44" ht="15" customHeight="1">
      <c r="A107" s="205" t="s">
        <v>404</v>
      </c>
      <c r="B107" s="255"/>
      <c r="C107" s="205"/>
      <c r="D107" s="205"/>
      <c r="E107" s="205"/>
      <c r="F107" s="205"/>
      <c r="G107" s="205"/>
      <c r="H107" s="205"/>
      <c r="I107" s="205"/>
      <c r="J107" s="205"/>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1"/>
      <c r="AL107" s="211"/>
      <c r="AM107" s="211"/>
      <c r="AN107" s="211"/>
      <c r="AO107" s="211"/>
      <c r="AP107" s="211"/>
      <c r="AQ107" s="211"/>
      <c r="AR107" s="211"/>
    </row>
    <row r="108" spans="1:44" ht="15" customHeight="1">
      <c r="A108" s="205" t="s">
        <v>405</v>
      </c>
      <c r="B108" s="255"/>
      <c r="C108" s="205"/>
      <c r="D108" s="205"/>
      <c r="E108" s="205"/>
      <c r="F108" s="205"/>
      <c r="G108" s="205"/>
      <c r="H108" s="205"/>
      <c r="I108" s="205"/>
      <c r="J108" s="205"/>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row>
    <row r="109" spans="1:44" ht="15" customHeight="1">
      <c r="A109" s="205" t="s">
        <v>406</v>
      </c>
      <c r="B109" s="255"/>
      <c r="C109" s="205"/>
      <c r="D109" s="205"/>
      <c r="E109" s="205"/>
      <c r="F109" s="205"/>
      <c r="G109" s="205"/>
      <c r="H109" s="205"/>
      <c r="I109" s="205"/>
      <c r="J109" s="205"/>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row>
    <row r="110" spans="1:44" ht="15" customHeight="1">
      <c r="A110" s="205" t="s">
        <v>407</v>
      </c>
      <c r="B110" s="255"/>
      <c r="C110" s="205"/>
      <c r="D110" s="205"/>
      <c r="E110" s="205"/>
      <c r="F110" s="205"/>
      <c r="G110" s="205"/>
      <c r="H110" s="205"/>
      <c r="I110" s="205"/>
      <c r="J110" s="205"/>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1"/>
      <c r="AR110" s="211"/>
    </row>
    <row r="111" spans="1:44" ht="21" customHeight="1">
      <c r="A111" s="211"/>
      <c r="B111" s="199"/>
      <c r="C111" s="211"/>
      <c r="D111" s="211"/>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c r="AI111" s="211"/>
      <c r="AJ111" s="211"/>
      <c r="AK111" s="211"/>
      <c r="AL111" s="211"/>
      <c r="AM111" s="211"/>
      <c r="AN111" s="211"/>
      <c r="AO111" s="211"/>
      <c r="AP111" s="211"/>
      <c r="AQ111" s="211"/>
      <c r="AR111" s="211"/>
    </row>
  </sheetData>
  <sheetProtection password="C714" sheet="1" objects="1" scenarios="1" formatRows="0" insertRows="0" deleteRows="0" selectLockedCells="1"/>
  <mergeCells count="291">
    <mergeCell ref="B11:B12"/>
    <mergeCell ref="C11:D12"/>
    <mergeCell ref="E11:F11"/>
    <mergeCell ref="G11:I11"/>
    <mergeCell ref="J11:O11"/>
    <mergeCell ref="P11:U11"/>
    <mergeCell ref="AN2:AQ2"/>
    <mergeCell ref="P3:S3"/>
    <mergeCell ref="T3:U3"/>
    <mergeCell ref="V3:W3"/>
    <mergeCell ref="X3:Y3"/>
    <mergeCell ref="AN3:AQ3"/>
    <mergeCell ref="V11:AA11"/>
    <mergeCell ref="AB11:AG11"/>
    <mergeCell ref="AH11:AM11"/>
    <mergeCell ref="AN11:AO11"/>
    <mergeCell ref="AP11:AQ11"/>
    <mergeCell ref="S12:U12"/>
    <mergeCell ref="V12:X12"/>
    <mergeCell ref="J13:L13"/>
    <mergeCell ref="M13:O13"/>
    <mergeCell ref="P13:R13"/>
    <mergeCell ref="H12:I12"/>
    <mergeCell ref="J12:L12"/>
    <mergeCell ref="M12:O12"/>
    <mergeCell ref="P12:R12"/>
    <mergeCell ref="AR11:AS11"/>
    <mergeCell ref="AN4:AQ4"/>
    <mergeCell ref="AN5:AQ5"/>
    <mergeCell ref="AK7:AM7"/>
    <mergeCell ref="AK9:AM9"/>
    <mergeCell ref="Y12:AA12"/>
    <mergeCell ref="AB12:AD12"/>
    <mergeCell ref="AE12:AG12"/>
    <mergeCell ref="AH12:AJ12"/>
    <mergeCell ref="AK12:AM12"/>
    <mergeCell ref="AB15:AG15"/>
    <mergeCell ref="AH15:AM15"/>
    <mergeCell ref="AN15:AO15"/>
    <mergeCell ref="AK13:AM13"/>
    <mergeCell ref="C14:D14"/>
    <mergeCell ref="H14:I14"/>
    <mergeCell ref="J14:L14"/>
    <mergeCell ref="M14:O14"/>
    <mergeCell ref="P14:R14"/>
    <mergeCell ref="S14:U14"/>
    <mergeCell ref="V14:X14"/>
    <mergeCell ref="Y14:AA14"/>
    <mergeCell ref="AB14:AD14"/>
    <mergeCell ref="S13:U13"/>
    <mergeCell ref="V13:X13"/>
    <mergeCell ref="Y13:AA13"/>
    <mergeCell ref="AB13:AD13"/>
    <mergeCell ref="AE13:AG13"/>
    <mergeCell ref="AH13:AJ13"/>
    <mergeCell ref="AE14:AG14"/>
    <mergeCell ref="AH14:AJ14"/>
    <mergeCell ref="AK14:AM14"/>
    <mergeCell ref="C13:D13"/>
    <mergeCell ref="H13:I13"/>
    <mergeCell ref="AP15:AQ15"/>
    <mergeCell ref="AR15:AS15"/>
    <mergeCell ref="B16:H17"/>
    <mergeCell ref="A18:A21"/>
    <mergeCell ref="B18:B21"/>
    <mergeCell ref="C18:D21"/>
    <mergeCell ref="E18:E21"/>
    <mergeCell ref="F18:H21"/>
    <mergeCell ref="I18:AM18"/>
    <mergeCell ref="AN18:AN21"/>
    <mergeCell ref="AO18:AO21"/>
    <mergeCell ref="AP18:AQ21"/>
    <mergeCell ref="AR18:AR21"/>
    <mergeCell ref="I19:O19"/>
    <mergeCell ref="P19:V19"/>
    <mergeCell ref="W19:AC19"/>
    <mergeCell ref="AD19:AJ19"/>
    <mergeCell ref="AK19:AM19"/>
    <mergeCell ref="C15:D15"/>
    <mergeCell ref="E15:F15"/>
    <mergeCell ref="G15:I15"/>
    <mergeCell ref="J15:O15"/>
    <mergeCell ref="P15:U15"/>
    <mergeCell ref="V15:AA15"/>
    <mergeCell ref="AU21:AV21"/>
    <mergeCell ref="AX21:AY21"/>
    <mergeCell ref="A22:A24"/>
    <mergeCell ref="B22:B24"/>
    <mergeCell ref="C22:C24"/>
    <mergeCell ref="D22:D24"/>
    <mergeCell ref="E22:E24"/>
    <mergeCell ref="F22:G24"/>
    <mergeCell ref="AN22:AN24"/>
    <mergeCell ref="F25:G27"/>
    <mergeCell ref="AN25:AN27"/>
    <mergeCell ref="AO25:AO27"/>
    <mergeCell ref="AP25:AQ27"/>
    <mergeCell ref="AR25:AR27"/>
    <mergeCell ref="AO22:AO24"/>
    <mergeCell ref="AP22:AQ24"/>
    <mergeCell ref="AR22:AR24"/>
    <mergeCell ref="A25:A27"/>
    <mergeCell ref="B25:B27"/>
    <mergeCell ref="C25:C27"/>
    <mergeCell ref="D25:D27"/>
    <mergeCell ref="E25:E27"/>
    <mergeCell ref="AR28:AR30"/>
    <mergeCell ref="A31:A33"/>
    <mergeCell ref="B31:B33"/>
    <mergeCell ref="C31:C33"/>
    <mergeCell ref="D31:D33"/>
    <mergeCell ref="E31:E33"/>
    <mergeCell ref="F31:G33"/>
    <mergeCell ref="AN31:AN33"/>
    <mergeCell ref="A28:A30"/>
    <mergeCell ref="B28:B30"/>
    <mergeCell ref="C28:C30"/>
    <mergeCell ref="D28:D30"/>
    <mergeCell ref="E28:E30"/>
    <mergeCell ref="F28:G30"/>
    <mergeCell ref="AN28:AN30"/>
    <mergeCell ref="AO28:AO30"/>
    <mergeCell ref="AP28:AQ30"/>
    <mergeCell ref="F34:G36"/>
    <mergeCell ref="AN34:AN36"/>
    <mergeCell ref="AO34:AO36"/>
    <mergeCell ref="AP34:AQ36"/>
    <mergeCell ref="AR34:AR36"/>
    <mergeCell ref="AO31:AO33"/>
    <mergeCell ref="AP31:AQ33"/>
    <mergeCell ref="AR31:AR33"/>
    <mergeCell ref="A34:A36"/>
    <mergeCell ref="B34:B36"/>
    <mergeCell ref="C34:C36"/>
    <mergeCell ref="D34:D36"/>
    <mergeCell ref="E34:E36"/>
    <mergeCell ref="AR37:AR39"/>
    <mergeCell ref="A40:A42"/>
    <mergeCell ref="B40:B42"/>
    <mergeCell ref="C40:C42"/>
    <mergeCell ref="D40:D42"/>
    <mergeCell ref="E40:E42"/>
    <mergeCell ref="F40:G42"/>
    <mergeCell ref="AN40:AN42"/>
    <mergeCell ref="A37:A39"/>
    <mergeCell ref="B37:B39"/>
    <mergeCell ref="C37:C39"/>
    <mergeCell ref="D37:D39"/>
    <mergeCell ref="E37:E39"/>
    <mergeCell ref="F37:G39"/>
    <mergeCell ref="AN37:AN39"/>
    <mergeCell ref="AO37:AO39"/>
    <mergeCell ref="AP37:AQ39"/>
    <mergeCell ref="F43:G45"/>
    <mergeCell ref="AN43:AN45"/>
    <mergeCell ref="AO43:AO45"/>
    <mergeCell ref="AP43:AQ45"/>
    <mergeCell ref="AR43:AR45"/>
    <mergeCell ref="AO40:AO42"/>
    <mergeCell ref="AP40:AQ42"/>
    <mergeCell ref="AR40:AR42"/>
    <mergeCell ref="A43:A45"/>
    <mergeCell ref="B43:B45"/>
    <mergeCell ref="C43:C45"/>
    <mergeCell ref="D43:D45"/>
    <mergeCell ref="E43:E45"/>
    <mergeCell ref="AR46:AR48"/>
    <mergeCell ref="A49:A51"/>
    <mergeCell ref="B49:B51"/>
    <mergeCell ref="C49:C51"/>
    <mergeCell ref="D49:D51"/>
    <mergeCell ref="E49:E51"/>
    <mergeCell ref="F49:G51"/>
    <mergeCell ref="AN49:AN51"/>
    <mergeCell ref="A46:A48"/>
    <mergeCell ref="B46:B48"/>
    <mergeCell ref="C46:C48"/>
    <mergeCell ref="D46:D48"/>
    <mergeCell ref="E46:E48"/>
    <mergeCell ref="F46:G48"/>
    <mergeCell ref="AN46:AN48"/>
    <mergeCell ref="AO46:AO48"/>
    <mergeCell ref="AP46:AQ48"/>
    <mergeCell ref="F52:G54"/>
    <mergeCell ref="AN52:AN54"/>
    <mergeCell ref="AO52:AO54"/>
    <mergeCell ref="AP52:AQ54"/>
    <mergeCell ref="AR52:AR54"/>
    <mergeCell ref="AO49:AO51"/>
    <mergeCell ref="AP49:AQ51"/>
    <mergeCell ref="AR49:AR51"/>
    <mergeCell ref="A52:A54"/>
    <mergeCell ref="B52:B54"/>
    <mergeCell ref="C52:C54"/>
    <mergeCell ref="D52:D54"/>
    <mergeCell ref="E52:E54"/>
    <mergeCell ref="AR55:AR57"/>
    <mergeCell ref="A58:A60"/>
    <mergeCell ref="B58:B60"/>
    <mergeCell ref="C58:C60"/>
    <mergeCell ref="D58:D60"/>
    <mergeCell ref="E58:E60"/>
    <mergeCell ref="F58:G60"/>
    <mergeCell ref="AN58:AN60"/>
    <mergeCell ref="A55:A57"/>
    <mergeCell ref="B55:B57"/>
    <mergeCell ref="C55:C57"/>
    <mergeCell ref="D55:D57"/>
    <mergeCell ref="E55:E57"/>
    <mergeCell ref="F55:G57"/>
    <mergeCell ref="AN55:AN57"/>
    <mergeCell ref="AO55:AO57"/>
    <mergeCell ref="AP55:AQ57"/>
    <mergeCell ref="F61:G63"/>
    <mergeCell ref="AN61:AN63"/>
    <mergeCell ref="AO61:AO63"/>
    <mergeCell ref="AP61:AQ63"/>
    <mergeCell ref="AR61:AR63"/>
    <mergeCell ref="AO58:AO60"/>
    <mergeCell ref="AP58:AQ60"/>
    <mergeCell ref="AR58:AR60"/>
    <mergeCell ref="A61:A63"/>
    <mergeCell ref="B61:B63"/>
    <mergeCell ref="C61:C63"/>
    <mergeCell ref="D61:D63"/>
    <mergeCell ref="E61:E63"/>
    <mergeCell ref="AR64:AR66"/>
    <mergeCell ref="A67:A69"/>
    <mergeCell ref="B67:B69"/>
    <mergeCell ref="C67:C69"/>
    <mergeCell ref="D67:D69"/>
    <mergeCell ref="E67:E69"/>
    <mergeCell ref="F67:G69"/>
    <mergeCell ref="AN67:AN69"/>
    <mergeCell ref="A64:A66"/>
    <mergeCell ref="B64:B66"/>
    <mergeCell ref="C64:C66"/>
    <mergeCell ref="D64:D66"/>
    <mergeCell ref="E64:E66"/>
    <mergeCell ref="F64:G66"/>
    <mergeCell ref="AN64:AN66"/>
    <mergeCell ref="AO64:AO66"/>
    <mergeCell ref="AP64:AQ66"/>
    <mergeCell ref="F70:G72"/>
    <mergeCell ref="AN70:AN72"/>
    <mergeCell ref="AO70:AO72"/>
    <mergeCell ref="AP70:AQ72"/>
    <mergeCell ref="AR70:AR72"/>
    <mergeCell ref="AO67:AO69"/>
    <mergeCell ref="AP67:AQ69"/>
    <mergeCell ref="AR67:AR69"/>
    <mergeCell ref="A70:A72"/>
    <mergeCell ref="B70:B72"/>
    <mergeCell ref="C70:C72"/>
    <mergeCell ref="D70:D72"/>
    <mergeCell ref="E70:E72"/>
    <mergeCell ref="AR73:AR75"/>
    <mergeCell ref="A76:A78"/>
    <mergeCell ref="B76:B78"/>
    <mergeCell ref="C76:C78"/>
    <mergeCell ref="D76:D78"/>
    <mergeCell ref="E76:E78"/>
    <mergeCell ref="F76:G78"/>
    <mergeCell ref="AN76:AN78"/>
    <mergeCell ref="A73:A75"/>
    <mergeCell ref="B73:B75"/>
    <mergeCell ref="C73:C75"/>
    <mergeCell ref="D73:D75"/>
    <mergeCell ref="E73:E75"/>
    <mergeCell ref="F73:G75"/>
    <mergeCell ref="AN73:AN75"/>
    <mergeCell ref="AO73:AO75"/>
    <mergeCell ref="AP73:AQ75"/>
    <mergeCell ref="AR79:AR81"/>
    <mergeCell ref="AO76:AO78"/>
    <mergeCell ref="AP76:AQ78"/>
    <mergeCell ref="AR76:AR78"/>
    <mergeCell ref="A79:A81"/>
    <mergeCell ref="B79:B81"/>
    <mergeCell ref="C79:C81"/>
    <mergeCell ref="D79:D81"/>
    <mergeCell ref="E79:E81"/>
    <mergeCell ref="C90:E90"/>
    <mergeCell ref="C91:E91"/>
    <mergeCell ref="C92:E92"/>
    <mergeCell ref="C93:E93"/>
    <mergeCell ref="C94:E94"/>
    <mergeCell ref="F79:G81"/>
    <mergeCell ref="AN79:AN81"/>
    <mergeCell ref="AO79:AO81"/>
    <mergeCell ref="AP79:AQ81"/>
  </mergeCells>
  <phoneticPr fontId="3"/>
  <dataValidations count="4">
    <dataValidation type="list" allowBlank="1" showInputMessage="1" showErrorMessage="1" sqref="AN5:AN6 AO6:AQ6">
      <formula1>"予定,実績"</formula1>
    </dataValidation>
    <dataValidation type="list" allowBlank="1" showInputMessage="1" showErrorMessage="1" sqref="B22:B23 B25:B26 B28:B29 B31:B32 B34:B35 B37:B38 B40:B41 B43:B44 B46:B47 B49:B50 B52:B53 B55:B56 B58:B59 B61:B62 B64:B65 B67:B68 B70:B71 B73:B74 B76:B77 B79:B80">
      <formula1>INDIRECT($AN$2)</formula1>
    </dataValidation>
    <dataValidation type="list" allowBlank="1" showInputMessage="1" showErrorMessage="1" sqref="C22:C23 C79:C80 C73:C74 C55:C56 C58:C59 C61:C62 C64:C65 C67:C68 C70:C71 C76:C77 C52:C53 C49:C50 C43:C44 C25:C26 C28:C29 C31:C32 C34:C35 C37:C38 C40:C41 C46:C47">
      <formula1>$B$91:$B$94</formula1>
    </dataValidation>
    <dataValidation type="list" allowBlank="1" showInputMessage="1" showErrorMessage="1" sqref="D22:D23 D25:D26 D28:D29 D31:D32 D34:D35 D37:D38 D40:D41 D43:D44 D46:D47 D49:D50 D52:D53 D55:D56 D58:D59 D61:D62 D64:D65 D67:D68 D70:D71 D73:D74 D76:D77 D79:D80">
      <formula1>"□,☑"</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 (2)'!$A$1:$A$31</xm:f>
          </x14:formula1>
          <xm:sqref>AN2</xm:sqref>
        </x14:dataValidation>
        <x14:dataValidation type="list" allowBlank="1" showInputMessage="1" showErrorMessage="1">
          <x14:formula1>
            <xm:f>OFFSET('P1'!$B$12,,,COUNTA('P1'!$B$12:$B$56))</xm:f>
          </x14:formula1>
          <xm:sqref>I22:AM22 I25:AM25 I28:AM28 I31:AM31 I34:AM34 I37:AM37 I40:AM40 I43:AM43 I46:AM46 I49:AM49 I52:AM52 I55:AM55 I58:AM58 I61:AM61 I64:AM64 I67:AM67 I70:AM70 I73:AM73 I76:AM76 I79:AM79</xm:sqref>
        </x14:dataValidation>
        <x14:dataValidation type="list" allowBlank="1" showInputMessage="1" showErrorMessage="1">
          <x14:formula1>
            <xm:f>'選択肢 (2)'!$B$32:$L$32</xm:f>
          </x14:formula1>
          <xm:sqref>E22:E23 E25:E26 E28:E29 E31:E32 E34:E35 E37:E38 E40:E41 E43:E44 E46:E47 E49:E50 E52:E53 E55:E56 E58:E59 E61:E62 E64:E65 E67:E68 E70:E71 E73:E74 E76:E77 E79:E80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D9" sqref="D9"/>
    </sheetView>
  </sheetViews>
  <sheetFormatPr defaultRowHeight="13.5"/>
  <cols>
    <col min="1" max="1" width="26.375" style="263" customWidth="1"/>
    <col min="2" max="2" width="9" style="263"/>
    <col min="3" max="3" width="23.5" style="263" bestFit="1" customWidth="1"/>
    <col min="4" max="4" width="15.125" style="263" bestFit="1" customWidth="1"/>
    <col min="5" max="5" width="11" style="263" bestFit="1" customWidth="1"/>
    <col min="6" max="6" width="17.25" style="263" bestFit="1" customWidth="1"/>
    <col min="7" max="7" width="13" style="263" bestFit="1" customWidth="1"/>
    <col min="8" max="9" width="17.25" style="263" bestFit="1" customWidth="1"/>
    <col min="10" max="10" width="13" style="263" bestFit="1" customWidth="1"/>
    <col min="11" max="11" width="11" style="263" bestFit="1" customWidth="1"/>
    <col min="12" max="12" width="11.125" style="263" bestFit="1" customWidth="1"/>
    <col min="13" max="16384" width="9" style="263"/>
  </cols>
  <sheetData>
    <row r="1" spans="1:12">
      <c r="A1" s="260" t="s">
        <v>408</v>
      </c>
      <c r="B1" s="261" t="s">
        <v>409</v>
      </c>
      <c r="C1" s="261" t="s">
        <v>410</v>
      </c>
      <c r="D1" s="261" t="s">
        <v>411</v>
      </c>
      <c r="E1" s="261" t="s">
        <v>412</v>
      </c>
      <c r="F1" s="261" t="s">
        <v>413</v>
      </c>
      <c r="G1" s="261" t="s">
        <v>414</v>
      </c>
      <c r="H1" s="261" t="s">
        <v>415</v>
      </c>
      <c r="I1" s="261" t="s">
        <v>416</v>
      </c>
      <c r="J1" s="261" t="s">
        <v>595</v>
      </c>
      <c r="K1" s="261" t="s">
        <v>596</v>
      </c>
      <c r="L1" s="262"/>
    </row>
    <row r="2" spans="1:12">
      <c r="A2" s="264" t="s">
        <v>597</v>
      </c>
      <c r="B2" s="265" t="s">
        <v>420</v>
      </c>
      <c r="C2" s="265" t="s">
        <v>421</v>
      </c>
      <c r="D2" s="265" t="s">
        <v>422</v>
      </c>
      <c r="E2" s="266"/>
      <c r="F2" s="266"/>
      <c r="G2" s="266"/>
      <c r="H2" s="266"/>
      <c r="I2" s="266"/>
      <c r="J2" s="266"/>
      <c r="K2" s="266"/>
      <c r="L2" s="266"/>
    </row>
    <row r="3" spans="1:12">
      <c r="A3" s="264" t="s">
        <v>423</v>
      </c>
      <c r="B3" s="265" t="s">
        <v>420</v>
      </c>
      <c r="C3" s="265" t="s">
        <v>421</v>
      </c>
      <c r="D3" s="265" t="s">
        <v>422</v>
      </c>
      <c r="E3" s="265"/>
      <c r="F3" s="265"/>
      <c r="G3" s="265"/>
      <c r="H3" s="265"/>
      <c r="I3" s="265"/>
      <c r="J3" s="265"/>
      <c r="K3" s="265"/>
      <c r="L3" s="267"/>
    </row>
    <row r="4" spans="1:12">
      <c r="A4" s="264" t="s">
        <v>424</v>
      </c>
      <c r="B4" s="265" t="s">
        <v>420</v>
      </c>
      <c r="C4" s="265" t="s">
        <v>421</v>
      </c>
      <c r="D4" s="265" t="s">
        <v>422</v>
      </c>
      <c r="E4" s="265"/>
      <c r="F4" s="265"/>
      <c r="G4" s="265"/>
      <c r="H4" s="265"/>
      <c r="I4" s="265"/>
      <c r="J4" s="265"/>
      <c r="K4" s="265"/>
      <c r="L4" s="267"/>
    </row>
    <row r="5" spans="1:12">
      <c r="A5" s="264" t="s">
        <v>425</v>
      </c>
      <c r="B5" s="265" t="s">
        <v>420</v>
      </c>
      <c r="C5" s="265" t="s">
        <v>421</v>
      </c>
      <c r="D5" s="265" t="s">
        <v>422</v>
      </c>
      <c r="E5" s="265"/>
      <c r="F5" s="265"/>
      <c r="G5" s="265"/>
      <c r="H5" s="265"/>
      <c r="I5" s="265"/>
      <c r="J5" s="265"/>
      <c r="K5" s="265"/>
      <c r="L5" s="267"/>
    </row>
    <row r="6" spans="1:12">
      <c r="A6" s="268" t="s">
        <v>70</v>
      </c>
      <c r="B6" s="269" t="s">
        <v>420</v>
      </c>
      <c r="C6" s="269" t="s">
        <v>426</v>
      </c>
      <c r="D6" s="269" t="s">
        <v>427</v>
      </c>
      <c r="E6" s="269" t="s">
        <v>428</v>
      </c>
      <c r="F6" s="269" t="s">
        <v>429</v>
      </c>
      <c r="G6" s="269"/>
      <c r="H6" s="269"/>
      <c r="I6" s="269"/>
      <c r="J6" s="269"/>
      <c r="K6" s="265"/>
      <c r="L6" s="267"/>
    </row>
    <row r="7" spans="1:12">
      <c r="A7" s="268" t="s">
        <v>19</v>
      </c>
      <c r="B7" s="269" t="s">
        <v>420</v>
      </c>
      <c r="C7" s="269" t="s">
        <v>426</v>
      </c>
      <c r="D7" s="269" t="s">
        <v>427</v>
      </c>
      <c r="E7" s="269" t="s">
        <v>428</v>
      </c>
      <c r="F7" s="269" t="s">
        <v>430</v>
      </c>
      <c r="G7" s="269" t="s">
        <v>431</v>
      </c>
      <c r="H7" s="269" t="s">
        <v>432</v>
      </c>
      <c r="I7" s="269" t="s">
        <v>429</v>
      </c>
      <c r="J7" s="269" t="s">
        <v>433</v>
      </c>
      <c r="K7" s="265"/>
      <c r="L7" s="267"/>
    </row>
    <row r="8" spans="1:12">
      <c r="A8" s="268" t="s">
        <v>434</v>
      </c>
      <c r="B8" s="269" t="s">
        <v>420</v>
      </c>
      <c r="C8" s="269" t="s">
        <v>429</v>
      </c>
      <c r="D8" s="269"/>
      <c r="E8" s="269"/>
      <c r="F8" s="269"/>
      <c r="G8" s="269"/>
      <c r="H8" s="269"/>
      <c r="I8" s="269"/>
      <c r="J8" s="269"/>
      <c r="K8" s="265"/>
      <c r="L8" s="267"/>
    </row>
    <row r="9" spans="1:12">
      <c r="A9" s="268" t="s">
        <v>435</v>
      </c>
      <c r="B9" s="269" t="s">
        <v>420</v>
      </c>
      <c r="C9" s="269" t="s">
        <v>429</v>
      </c>
      <c r="D9" s="269"/>
      <c r="E9" s="269"/>
      <c r="F9" s="269"/>
      <c r="G9" s="269"/>
      <c r="H9" s="269"/>
      <c r="I9" s="269"/>
      <c r="J9" s="269"/>
      <c r="K9" s="265"/>
      <c r="L9" s="267"/>
    </row>
    <row r="10" spans="1:12">
      <c r="A10" s="268" t="s">
        <v>436</v>
      </c>
      <c r="B10" s="269" t="s">
        <v>420</v>
      </c>
      <c r="C10" s="269" t="s">
        <v>429</v>
      </c>
      <c r="D10" s="269"/>
      <c r="E10" s="269"/>
      <c r="F10" s="269"/>
      <c r="G10" s="269"/>
      <c r="H10" s="269"/>
      <c r="I10" s="269"/>
      <c r="J10" s="269"/>
      <c r="K10" s="265"/>
      <c r="L10" s="267"/>
    </row>
    <row r="11" spans="1:12">
      <c r="A11" s="268" t="s">
        <v>437</v>
      </c>
      <c r="B11" s="269" t="s">
        <v>420</v>
      </c>
      <c r="C11" s="269" t="s">
        <v>421</v>
      </c>
      <c r="D11" s="269"/>
      <c r="E11" s="269"/>
      <c r="F11" s="269"/>
      <c r="G11" s="269"/>
      <c r="H11" s="269"/>
      <c r="I11" s="269"/>
      <c r="J11" s="269"/>
      <c r="K11" s="265"/>
      <c r="L11" s="267"/>
    </row>
    <row r="12" spans="1:12">
      <c r="A12" s="268" t="s">
        <v>438</v>
      </c>
      <c r="B12" s="269" t="s">
        <v>420</v>
      </c>
      <c r="C12" s="269" t="s">
        <v>426</v>
      </c>
      <c r="D12" s="269" t="s">
        <v>439</v>
      </c>
      <c r="E12" s="269" t="s">
        <v>429</v>
      </c>
      <c r="F12" s="269" t="s">
        <v>433</v>
      </c>
      <c r="G12" s="269"/>
      <c r="H12" s="269"/>
      <c r="I12" s="269"/>
      <c r="J12" s="269"/>
      <c r="K12" s="265"/>
      <c r="L12" s="267"/>
    </row>
    <row r="13" spans="1:12">
      <c r="A13" s="268" t="s">
        <v>440</v>
      </c>
      <c r="B13" s="269" t="s">
        <v>420</v>
      </c>
      <c r="C13" s="269" t="s">
        <v>426</v>
      </c>
      <c r="D13" s="269" t="s">
        <v>439</v>
      </c>
      <c r="E13" s="269" t="s">
        <v>433</v>
      </c>
      <c r="F13" s="269"/>
      <c r="G13" s="269"/>
      <c r="H13" s="269"/>
      <c r="I13" s="269"/>
      <c r="J13" s="269"/>
      <c r="K13" s="265"/>
      <c r="L13" s="267"/>
    </row>
    <row r="14" spans="1:12">
      <c r="A14" s="268" t="s">
        <v>441</v>
      </c>
      <c r="B14" s="269" t="s">
        <v>420</v>
      </c>
      <c r="C14" s="269" t="s">
        <v>426</v>
      </c>
      <c r="D14" s="269" t="s">
        <v>439</v>
      </c>
      <c r="E14" s="269" t="s">
        <v>429</v>
      </c>
      <c r="F14" s="269" t="s">
        <v>442</v>
      </c>
      <c r="G14" s="269" t="s">
        <v>433</v>
      </c>
      <c r="H14" s="269"/>
      <c r="I14" s="269"/>
      <c r="J14" s="269"/>
      <c r="K14" s="265"/>
      <c r="L14" s="267"/>
    </row>
    <row r="15" spans="1:12">
      <c r="A15" s="268" t="s">
        <v>443</v>
      </c>
      <c r="B15" s="269" t="s">
        <v>420</v>
      </c>
      <c r="C15" s="269" t="s">
        <v>426</v>
      </c>
      <c r="D15" s="269" t="s">
        <v>427</v>
      </c>
      <c r="E15" s="269" t="s">
        <v>428</v>
      </c>
      <c r="F15" s="269" t="s">
        <v>430</v>
      </c>
      <c r="G15" s="269" t="s">
        <v>431</v>
      </c>
      <c r="H15" s="269" t="s">
        <v>432</v>
      </c>
      <c r="I15" s="269" t="s">
        <v>444</v>
      </c>
      <c r="J15" s="269" t="s">
        <v>445</v>
      </c>
      <c r="K15" s="265" t="s">
        <v>429</v>
      </c>
      <c r="L15" s="270" t="s">
        <v>433</v>
      </c>
    </row>
    <row r="16" spans="1:12">
      <c r="A16" s="268" t="s">
        <v>446</v>
      </c>
      <c r="B16" s="269" t="s">
        <v>420</v>
      </c>
      <c r="C16" s="269" t="s">
        <v>426</v>
      </c>
      <c r="D16" s="269" t="s">
        <v>428</v>
      </c>
      <c r="E16" s="269" t="s">
        <v>430</v>
      </c>
      <c r="F16" s="269" t="s">
        <v>431</v>
      </c>
      <c r="G16" s="269" t="s">
        <v>432</v>
      </c>
      <c r="H16" s="269" t="s">
        <v>429</v>
      </c>
      <c r="I16" s="269"/>
      <c r="J16" s="269"/>
      <c r="K16" s="265"/>
      <c r="L16" s="267"/>
    </row>
    <row r="17" spans="1:12">
      <c r="A17" s="268" t="s">
        <v>447</v>
      </c>
      <c r="B17" s="269" t="s">
        <v>420</v>
      </c>
      <c r="C17" s="269" t="s">
        <v>426</v>
      </c>
      <c r="D17" s="269" t="s">
        <v>448</v>
      </c>
      <c r="E17" s="269" t="s">
        <v>429</v>
      </c>
      <c r="F17" s="269" t="s">
        <v>433</v>
      </c>
      <c r="G17" s="269"/>
      <c r="H17" s="269"/>
      <c r="I17" s="269"/>
      <c r="J17" s="269"/>
      <c r="K17" s="265"/>
      <c r="L17" s="267"/>
    </row>
    <row r="18" spans="1:12">
      <c r="A18" s="268" t="s">
        <v>77</v>
      </c>
      <c r="B18" s="269" t="s">
        <v>420</v>
      </c>
      <c r="C18" s="269" t="s">
        <v>426</v>
      </c>
      <c r="D18" s="269" t="s">
        <v>449</v>
      </c>
      <c r="E18" s="269" t="s">
        <v>450</v>
      </c>
      <c r="F18" s="269" t="s">
        <v>451</v>
      </c>
      <c r="G18" s="269"/>
      <c r="H18" s="269"/>
      <c r="I18" s="269"/>
      <c r="J18" s="269"/>
      <c r="K18" s="265"/>
      <c r="L18" s="267"/>
    </row>
    <row r="19" spans="1:12">
      <c r="A19" s="268" t="s">
        <v>452</v>
      </c>
      <c r="B19" s="269" t="s">
        <v>420</v>
      </c>
      <c r="C19" s="269" t="s">
        <v>426</v>
      </c>
      <c r="D19" s="269" t="s">
        <v>450</v>
      </c>
      <c r="E19" s="269" t="s">
        <v>451</v>
      </c>
      <c r="F19" s="269"/>
      <c r="G19" s="269"/>
      <c r="H19" s="269"/>
      <c r="I19" s="269"/>
      <c r="J19" s="269"/>
      <c r="K19" s="265"/>
      <c r="L19" s="267"/>
    </row>
    <row r="20" spans="1:12">
      <c r="A20" s="268" t="s">
        <v>453</v>
      </c>
      <c r="B20" s="269" t="s">
        <v>420</v>
      </c>
      <c r="C20" s="269" t="s">
        <v>426</v>
      </c>
      <c r="D20" s="269" t="s">
        <v>450</v>
      </c>
      <c r="E20" s="269" t="s">
        <v>451</v>
      </c>
      <c r="F20" s="269" t="s">
        <v>433</v>
      </c>
      <c r="G20" s="269"/>
      <c r="H20" s="269"/>
      <c r="I20" s="269"/>
      <c r="J20" s="269"/>
      <c r="K20" s="265"/>
      <c r="L20" s="267"/>
    </row>
    <row r="21" spans="1:12">
      <c r="A21" s="268" t="s">
        <v>454</v>
      </c>
      <c r="B21" s="269" t="s">
        <v>420</v>
      </c>
      <c r="C21" s="269" t="s">
        <v>422</v>
      </c>
      <c r="D21" s="269"/>
      <c r="E21" s="269"/>
      <c r="F21" s="269"/>
      <c r="G21" s="269"/>
      <c r="H21" s="269"/>
      <c r="I21" s="269"/>
      <c r="J21" s="269"/>
      <c r="K21" s="265"/>
      <c r="L21" s="267"/>
    </row>
    <row r="22" spans="1:12">
      <c r="A22" s="268" t="s">
        <v>455</v>
      </c>
      <c r="B22" s="269" t="s">
        <v>420</v>
      </c>
      <c r="C22" s="269" t="s">
        <v>426</v>
      </c>
      <c r="D22" s="269" t="s">
        <v>456</v>
      </c>
      <c r="E22" s="269"/>
      <c r="F22" s="269"/>
      <c r="G22" s="269"/>
      <c r="H22" s="269"/>
      <c r="I22" s="269"/>
      <c r="J22" s="269"/>
      <c r="K22" s="265"/>
      <c r="L22" s="267"/>
    </row>
    <row r="23" spans="1:12">
      <c r="A23" s="268" t="s">
        <v>457</v>
      </c>
      <c r="B23" s="269" t="s">
        <v>420</v>
      </c>
      <c r="C23" s="269" t="s">
        <v>426</v>
      </c>
      <c r="D23" s="269" t="s">
        <v>458</v>
      </c>
      <c r="E23" s="269"/>
      <c r="F23" s="269"/>
      <c r="G23" s="269"/>
      <c r="H23" s="269"/>
      <c r="I23" s="269"/>
      <c r="J23" s="269"/>
      <c r="K23" s="265"/>
      <c r="L23" s="267"/>
    </row>
    <row r="24" spans="1:12">
      <c r="A24" s="268" t="s">
        <v>459</v>
      </c>
      <c r="B24" s="269" t="s">
        <v>420</v>
      </c>
      <c r="C24" s="269" t="s">
        <v>460</v>
      </c>
      <c r="D24" s="269" t="s">
        <v>461</v>
      </c>
      <c r="E24" s="269"/>
      <c r="F24" s="269"/>
      <c r="G24" s="269"/>
      <c r="H24" s="269"/>
      <c r="I24" s="269"/>
      <c r="J24" s="269"/>
      <c r="K24" s="265"/>
      <c r="L24" s="267"/>
    </row>
    <row r="25" spans="1:12">
      <c r="A25" s="268" t="s">
        <v>462</v>
      </c>
      <c r="B25" s="269" t="s">
        <v>420</v>
      </c>
      <c r="C25" s="269" t="s">
        <v>463</v>
      </c>
      <c r="D25" s="269" t="s">
        <v>464</v>
      </c>
      <c r="E25" s="269" t="s">
        <v>465</v>
      </c>
      <c r="F25" s="269" t="s">
        <v>466</v>
      </c>
      <c r="G25" s="269" t="s">
        <v>428</v>
      </c>
      <c r="H25" s="269" t="s">
        <v>433</v>
      </c>
      <c r="I25" s="269"/>
      <c r="J25" s="269"/>
      <c r="K25" s="265"/>
      <c r="L25" s="267"/>
    </row>
    <row r="26" spans="1:12">
      <c r="A26" s="268" t="s">
        <v>467</v>
      </c>
      <c r="B26" s="269" t="s">
        <v>420</v>
      </c>
      <c r="C26" s="269" t="s">
        <v>463</v>
      </c>
      <c r="D26" s="269" t="s">
        <v>468</v>
      </c>
      <c r="E26" s="269" t="s">
        <v>428</v>
      </c>
      <c r="F26" s="269" t="s">
        <v>464</v>
      </c>
      <c r="G26" s="269" t="s">
        <v>465</v>
      </c>
      <c r="H26" s="269" t="s">
        <v>466</v>
      </c>
      <c r="I26" s="269" t="s">
        <v>433</v>
      </c>
      <c r="J26" s="269"/>
      <c r="K26" s="265"/>
      <c r="L26" s="267"/>
    </row>
    <row r="27" spans="1:12">
      <c r="A27" s="268" t="s">
        <v>469</v>
      </c>
      <c r="B27" s="269" t="s">
        <v>420</v>
      </c>
      <c r="C27" s="269" t="s">
        <v>463</v>
      </c>
      <c r="D27" s="269" t="s">
        <v>468</v>
      </c>
      <c r="E27" s="269" t="s">
        <v>464</v>
      </c>
      <c r="F27" s="269" t="s">
        <v>465</v>
      </c>
      <c r="G27" s="269" t="s">
        <v>470</v>
      </c>
      <c r="H27" s="269" t="s">
        <v>471</v>
      </c>
      <c r="I27" s="269" t="s">
        <v>466</v>
      </c>
      <c r="J27" s="269" t="s">
        <v>428</v>
      </c>
      <c r="K27" s="269" t="s">
        <v>433</v>
      </c>
      <c r="L27" s="267"/>
    </row>
    <row r="28" spans="1:12">
      <c r="A28" s="268" t="s">
        <v>472</v>
      </c>
      <c r="B28" s="269" t="s">
        <v>420</v>
      </c>
      <c r="C28" s="269" t="s">
        <v>463</v>
      </c>
      <c r="D28" s="269" t="s">
        <v>473</v>
      </c>
      <c r="E28" s="269"/>
      <c r="F28" s="269"/>
      <c r="G28" s="269"/>
      <c r="H28" s="269"/>
      <c r="I28" s="269"/>
      <c r="J28" s="269"/>
      <c r="K28" s="269"/>
      <c r="L28" s="267"/>
    </row>
    <row r="29" spans="1:12">
      <c r="A29" s="268" t="s">
        <v>474</v>
      </c>
      <c r="B29" s="269" t="s">
        <v>420</v>
      </c>
      <c r="C29" s="269" t="s">
        <v>463</v>
      </c>
      <c r="D29" s="269" t="s">
        <v>473</v>
      </c>
      <c r="E29" s="269"/>
      <c r="F29" s="269"/>
      <c r="G29" s="269"/>
      <c r="H29" s="269"/>
      <c r="I29" s="269"/>
      <c r="J29" s="269"/>
      <c r="K29" s="269"/>
      <c r="L29" s="267"/>
    </row>
    <row r="30" spans="1:12">
      <c r="A30" s="268" t="s">
        <v>475</v>
      </c>
      <c r="B30" s="269" t="s">
        <v>420</v>
      </c>
      <c r="C30" s="269" t="s">
        <v>463</v>
      </c>
      <c r="D30" s="269" t="s">
        <v>427</v>
      </c>
      <c r="E30" s="269" t="s">
        <v>428</v>
      </c>
      <c r="F30" s="269" t="s">
        <v>464</v>
      </c>
      <c r="G30" s="269" t="s">
        <v>465</v>
      </c>
      <c r="H30" s="269" t="s">
        <v>470</v>
      </c>
      <c r="I30" s="269" t="s">
        <v>471</v>
      </c>
      <c r="J30" s="269" t="s">
        <v>476</v>
      </c>
      <c r="K30" s="269" t="s">
        <v>433</v>
      </c>
      <c r="L30" s="267"/>
    </row>
    <row r="31" spans="1:12" ht="27">
      <c r="A31" s="271" t="s">
        <v>477</v>
      </c>
      <c r="B31" s="272" t="s">
        <v>463</v>
      </c>
      <c r="C31" s="272" t="s">
        <v>427</v>
      </c>
      <c r="D31" s="272" t="s">
        <v>428</v>
      </c>
      <c r="E31" s="272" t="s">
        <v>464</v>
      </c>
      <c r="F31" s="272" t="s">
        <v>465</v>
      </c>
      <c r="G31" s="272" t="s">
        <v>476</v>
      </c>
      <c r="H31" s="273" t="s">
        <v>478</v>
      </c>
      <c r="I31" s="272" t="s">
        <v>479</v>
      </c>
      <c r="J31" s="272" t="s">
        <v>433</v>
      </c>
      <c r="K31" s="274"/>
      <c r="L31" s="275"/>
    </row>
    <row r="32" spans="1:12">
      <c r="A32" s="276" t="s">
        <v>480</v>
      </c>
      <c r="B32" s="277" t="s">
        <v>481</v>
      </c>
      <c r="C32" s="277" t="s">
        <v>482</v>
      </c>
      <c r="D32" s="277" t="s">
        <v>483</v>
      </c>
      <c r="E32" s="277" t="s">
        <v>484</v>
      </c>
      <c r="F32" s="277" t="s">
        <v>485</v>
      </c>
      <c r="G32" s="277" t="s">
        <v>486</v>
      </c>
      <c r="H32" s="277" t="s">
        <v>487</v>
      </c>
      <c r="I32" s="277" t="s">
        <v>488</v>
      </c>
      <c r="J32" s="277" t="s">
        <v>489</v>
      </c>
      <c r="K32" s="278" t="s">
        <v>490</v>
      </c>
      <c r="L32" s="279" t="s">
        <v>491</v>
      </c>
    </row>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9"/>
  <sheetViews>
    <sheetView view="pageBreakPreview" zoomScaleNormal="100" zoomScaleSheetLayoutView="100" workbookViewId="0">
      <selection sqref="A1:B2"/>
    </sheetView>
  </sheetViews>
  <sheetFormatPr defaultRowHeight="13.5"/>
  <cols>
    <col min="1" max="1" width="3.125" style="284" customWidth="1"/>
    <col min="2" max="2" width="13.875" style="284" customWidth="1"/>
    <col min="3" max="4" width="6.875" style="284" customWidth="1"/>
    <col min="5" max="5" width="13.875" style="284" customWidth="1"/>
    <col min="6" max="21" width="6.875" style="284" customWidth="1"/>
    <col min="22" max="22" width="26.125" style="284" customWidth="1"/>
    <col min="23" max="23" width="4.125" style="284" customWidth="1"/>
    <col min="24" max="24" width="11.625" style="284" customWidth="1"/>
    <col min="25" max="16384" width="9" style="284"/>
  </cols>
  <sheetData>
    <row r="1" spans="1:22" s="301" customFormat="1" ht="19.5" customHeight="1">
      <c r="A1" s="298" t="s">
        <v>600</v>
      </c>
      <c r="B1" s="299"/>
      <c r="C1" s="299"/>
      <c r="D1" s="299"/>
      <c r="E1" s="299"/>
      <c r="F1" s="299"/>
      <c r="G1" s="300"/>
      <c r="H1" s="300"/>
      <c r="I1" s="300"/>
      <c r="J1" s="300"/>
      <c r="K1" s="300"/>
      <c r="L1" s="300"/>
      <c r="M1" s="300"/>
      <c r="N1" s="300"/>
      <c r="O1" s="300"/>
      <c r="P1" s="300"/>
      <c r="Q1" s="300"/>
      <c r="R1" s="300"/>
      <c r="S1" s="300"/>
      <c r="T1" s="300"/>
      <c r="U1" s="300"/>
    </row>
    <row r="2" spans="1:22" s="301" customFormat="1" ht="17.25" customHeight="1">
      <c r="A2" s="302" t="s">
        <v>507</v>
      </c>
      <c r="F2" s="303"/>
      <c r="G2" s="303"/>
      <c r="H2" s="303"/>
      <c r="I2" s="303"/>
      <c r="J2" s="303"/>
      <c r="K2" s="303"/>
    </row>
    <row r="3" spans="1:22" s="301" customFormat="1" ht="18" customHeight="1">
      <c r="B3" s="304" t="s">
        <v>10</v>
      </c>
      <c r="C3" s="668" t="s">
        <v>11</v>
      </c>
      <c r="D3" s="669"/>
      <c r="E3" s="304" t="s">
        <v>12</v>
      </c>
      <c r="F3" s="673" t="s">
        <v>13</v>
      </c>
      <c r="G3" s="673"/>
      <c r="H3" s="673" t="s">
        <v>14</v>
      </c>
      <c r="I3" s="673"/>
      <c r="J3" s="668" t="s">
        <v>15</v>
      </c>
      <c r="K3" s="669"/>
      <c r="L3" s="668" t="s">
        <v>18</v>
      </c>
      <c r="M3" s="669"/>
      <c r="N3" s="668" t="s">
        <v>16</v>
      </c>
      <c r="O3" s="669"/>
      <c r="P3" s="305"/>
      <c r="Q3" s="306"/>
    </row>
    <row r="4" spans="1:22" s="301" customFormat="1" ht="18" customHeight="1">
      <c r="B4" s="307">
        <f>COUNTIF(G11:G99,1)</f>
        <v>0</v>
      </c>
      <c r="C4" s="670">
        <f>COUNTIF(G11:G99,2)</f>
        <v>0</v>
      </c>
      <c r="D4" s="671"/>
      <c r="E4" s="307">
        <f>COUNTIF(G11:G99,3)</f>
        <v>0</v>
      </c>
      <c r="F4" s="670">
        <f>COUNTIF(G11:G99,4)</f>
        <v>0</v>
      </c>
      <c r="G4" s="671"/>
      <c r="H4" s="670">
        <f>COUNTIF(G11:G99,5)</f>
        <v>0</v>
      </c>
      <c r="I4" s="671"/>
      <c r="J4" s="670">
        <f>COUNTIF(G11:G99,6)</f>
        <v>0</v>
      </c>
      <c r="K4" s="671"/>
      <c r="L4" s="670">
        <f>COUNTIF(G11:G99,"なし")</f>
        <v>0</v>
      </c>
      <c r="M4" s="671"/>
      <c r="N4" s="670">
        <f>SUM(B4:M4)</f>
        <v>0</v>
      </c>
      <c r="O4" s="671"/>
      <c r="P4" s="305"/>
      <c r="Q4" s="308"/>
    </row>
    <row r="5" spans="1:22" s="301" customFormat="1" ht="21.75" customHeight="1">
      <c r="B5" s="308"/>
      <c r="C5" s="308"/>
      <c r="D5" s="308"/>
      <c r="E5" s="308"/>
      <c r="F5" s="308"/>
      <c r="G5" s="308"/>
      <c r="H5" s="308"/>
      <c r="I5" s="308"/>
      <c r="M5" s="684" t="s">
        <v>20</v>
      </c>
      <c r="N5" s="684"/>
      <c r="O5" s="684"/>
      <c r="R5" s="308"/>
      <c r="S5" s="308"/>
    </row>
    <row r="6" spans="1:22" s="301" customFormat="1" ht="17.25" customHeight="1">
      <c r="B6" s="324"/>
      <c r="C6" s="325"/>
      <c r="D6" s="325"/>
      <c r="E6" s="325"/>
      <c r="F6" s="325"/>
      <c r="G6" s="308"/>
      <c r="H6" s="308"/>
      <c r="I6" s="308"/>
      <c r="M6" s="683" t="e">
        <f>SUM(G11:G99)/N4</f>
        <v>#DIV/0!</v>
      </c>
      <c r="N6" s="683"/>
      <c r="O6" s="683"/>
      <c r="R6" s="308"/>
      <c r="S6" s="308"/>
    </row>
    <row r="7" spans="1:22" s="301" customFormat="1" ht="10.5" customHeight="1">
      <c r="A7" s="298"/>
      <c r="B7" s="326"/>
      <c r="C7" s="327"/>
      <c r="D7" s="327"/>
      <c r="E7" s="327"/>
      <c r="F7" s="327"/>
      <c r="G7" s="300"/>
      <c r="H7" s="300"/>
      <c r="I7" s="300"/>
      <c r="J7" s="300"/>
      <c r="K7" s="300"/>
      <c r="L7" s="300"/>
      <c r="M7" s="300"/>
      <c r="N7" s="300"/>
      <c r="O7" s="300"/>
      <c r="P7" s="300"/>
      <c r="Q7" s="300"/>
      <c r="R7" s="300"/>
      <c r="S7" s="300"/>
      <c r="T7" s="300"/>
      <c r="U7" s="300"/>
    </row>
    <row r="8" spans="1:22" s="301" customFormat="1" ht="21" customHeight="1">
      <c r="B8" s="660" t="s">
        <v>21</v>
      </c>
      <c r="C8" s="662" t="s">
        <v>22</v>
      </c>
      <c r="D8" s="662" t="s">
        <v>23</v>
      </c>
      <c r="E8" s="664" t="s">
        <v>494</v>
      </c>
      <c r="F8" s="664" t="s">
        <v>24</v>
      </c>
      <c r="G8" s="666" t="s">
        <v>25</v>
      </c>
      <c r="H8" s="666" t="s">
        <v>493</v>
      </c>
      <c r="I8" s="672" t="s">
        <v>113</v>
      </c>
      <c r="J8" s="672"/>
      <c r="K8" s="672"/>
      <c r="L8" s="672"/>
      <c r="M8" s="672"/>
      <c r="N8" s="672"/>
      <c r="O8" s="672"/>
      <c r="P8" s="672"/>
      <c r="Q8" s="672"/>
      <c r="R8" s="672"/>
      <c r="S8" s="672"/>
      <c r="T8" s="672"/>
      <c r="U8" s="672"/>
      <c r="V8" s="682" t="e">
        <f>#REF!&amp;"月において、個別支援計画と実際の提供時間が異なる日があった場合は、その日数"</f>
        <v>#REF!</v>
      </c>
    </row>
    <row r="9" spans="1:22" s="301" customFormat="1" ht="48" customHeight="1">
      <c r="B9" s="661"/>
      <c r="C9" s="663"/>
      <c r="D9" s="663"/>
      <c r="E9" s="665"/>
      <c r="F9" s="665"/>
      <c r="G9" s="667"/>
      <c r="H9" s="667"/>
      <c r="I9" s="672" t="s">
        <v>499</v>
      </c>
      <c r="J9" s="672"/>
      <c r="K9" s="672" t="s">
        <v>496</v>
      </c>
      <c r="L9" s="672"/>
      <c r="M9" s="672" t="s">
        <v>500</v>
      </c>
      <c r="N9" s="672"/>
      <c r="O9" s="309" t="s">
        <v>503</v>
      </c>
      <c r="P9" s="672" t="s">
        <v>497</v>
      </c>
      <c r="Q9" s="672"/>
      <c r="R9" s="672" t="s">
        <v>501</v>
      </c>
      <c r="S9" s="672"/>
      <c r="T9" s="672" t="s">
        <v>498</v>
      </c>
      <c r="U9" s="672"/>
      <c r="V9" s="682"/>
    </row>
    <row r="10" spans="1:22" ht="23.1" customHeight="1">
      <c r="B10" s="448" t="s">
        <v>26</v>
      </c>
      <c r="C10" s="449" t="s">
        <v>27</v>
      </c>
      <c r="D10" s="449">
        <v>44</v>
      </c>
      <c r="E10" s="449" t="s">
        <v>495</v>
      </c>
      <c r="F10" s="449" t="s">
        <v>28</v>
      </c>
      <c r="G10" s="449">
        <v>3</v>
      </c>
      <c r="H10" s="450" t="s">
        <v>245</v>
      </c>
      <c r="I10" s="676">
        <v>45404</v>
      </c>
      <c r="J10" s="677"/>
      <c r="K10" s="676">
        <v>45404</v>
      </c>
      <c r="L10" s="677"/>
      <c r="M10" s="676">
        <v>45382</v>
      </c>
      <c r="N10" s="677"/>
      <c r="O10" s="451" t="s">
        <v>502</v>
      </c>
      <c r="P10" s="676">
        <v>45406</v>
      </c>
      <c r="Q10" s="677"/>
      <c r="R10" s="676">
        <v>45407</v>
      </c>
      <c r="S10" s="677"/>
      <c r="T10" s="678">
        <v>45580</v>
      </c>
      <c r="U10" s="679"/>
      <c r="V10" s="452">
        <v>3</v>
      </c>
    </row>
    <row r="11" spans="1:22" ht="23.1" customHeight="1">
      <c r="B11" s="311"/>
      <c r="C11" s="286"/>
      <c r="D11" s="286"/>
      <c r="E11" s="286"/>
      <c r="F11" s="286"/>
      <c r="G11" s="286"/>
      <c r="H11" s="287"/>
      <c r="I11" s="674"/>
      <c r="J11" s="675"/>
      <c r="K11" s="674"/>
      <c r="L11" s="675"/>
      <c r="M11" s="674"/>
      <c r="N11" s="675"/>
      <c r="O11" s="288"/>
      <c r="P11" s="674"/>
      <c r="Q11" s="675"/>
      <c r="R11" s="674"/>
      <c r="S11" s="675"/>
      <c r="T11" s="674"/>
      <c r="U11" s="675"/>
      <c r="V11" s="289"/>
    </row>
    <row r="12" spans="1:22" ht="23.1" customHeight="1">
      <c r="B12" s="311"/>
      <c r="C12" s="286"/>
      <c r="D12" s="286"/>
      <c r="E12" s="286"/>
      <c r="F12" s="286"/>
      <c r="G12" s="286"/>
      <c r="H12" s="287"/>
      <c r="I12" s="674"/>
      <c r="J12" s="675"/>
      <c r="K12" s="674"/>
      <c r="L12" s="675"/>
      <c r="M12" s="674"/>
      <c r="N12" s="675"/>
      <c r="O12" s="288"/>
      <c r="P12" s="674"/>
      <c r="Q12" s="675"/>
      <c r="R12" s="674"/>
      <c r="S12" s="675"/>
      <c r="T12" s="674"/>
      <c r="U12" s="675"/>
      <c r="V12" s="289"/>
    </row>
    <row r="13" spans="1:22" ht="23.1" customHeight="1">
      <c r="B13" s="311"/>
      <c r="C13" s="286"/>
      <c r="D13" s="286"/>
      <c r="E13" s="286"/>
      <c r="F13" s="286"/>
      <c r="G13" s="286"/>
      <c r="H13" s="287"/>
      <c r="I13" s="674"/>
      <c r="J13" s="675"/>
      <c r="K13" s="674"/>
      <c r="L13" s="675"/>
      <c r="M13" s="674"/>
      <c r="N13" s="675"/>
      <c r="O13" s="288"/>
      <c r="P13" s="674"/>
      <c r="Q13" s="675"/>
      <c r="R13" s="674"/>
      <c r="S13" s="675"/>
      <c r="T13" s="674"/>
      <c r="U13" s="675"/>
      <c r="V13" s="289"/>
    </row>
    <row r="14" spans="1:22" ht="23.1" customHeight="1">
      <c r="B14" s="311"/>
      <c r="C14" s="286"/>
      <c r="D14" s="286"/>
      <c r="E14" s="286"/>
      <c r="F14" s="286"/>
      <c r="G14" s="286"/>
      <c r="H14" s="287"/>
      <c r="I14" s="674"/>
      <c r="J14" s="675"/>
      <c r="K14" s="674"/>
      <c r="L14" s="675"/>
      <c r="M14" s="674"/>
      <c r="N14" s="675"/>
      <c r="O14" s="288"/>
      <c r="P14" s="674"/>
      <c r="Q14" s="675"/>
      <c r="R14" s="674"/>
      <c r="S14" s="675"/>
      <c r="T14" s="674"/>
      <c r="U14" s="675"/>
      <c r="V14" s="289"/>
    </row>
    <row r="15" spans="1:22" ht="23.1" customHeight="1">
      <c r="B15" s="311"/>
      <c r="C15" s="286"/>
      <c r="D15" s="286"/>
      <c r="E15" s="286"/>
      <c r="F15" s="286"/>
      <c r="G15" s="286"/>
      <c r="H15" s="287"/>
      <c r="I15" s="674"/>
      <c r="J15" s="675"/>
      <c r="K15" s="674"/>
      <c r="L15" s="675"/>
      <c r="M15" s="674"/>
      <c r="N15" s="675"/>
      <c r="O15" s="288"/>
      <c r="P15" s="674"/>
      <c r="Q15" s="675"/>
      <c r="R15" s="674"/>
      <c r="S15" s="675"/>
      <c r="T15" s="674"/>
      <c r="U15" s="675"/>
      <c r="V15" s="289"/>
    </row>
    <row r="16" spans="1:22" ht="23.1" customHeight="1">
      <c r="B16" s="311"/>
      <c r="C16" s="286"/>
      <c r="D16" s="286"/>
      <c r="E16" s="286"/>
      <c r="F16" s="286"/>
      <c r="G16" s="286"/>
      <c r="H16" s="287"/>
      <c r="I16" s="674"/>
      <c r="J16" s="675"/>
      <c r="K16" s="674"/>
      <c r="L16" s="675"/>
      <c r="M16" s="674"/>
      <c r="N16" s="675"/>
      <c r="O16" s="288"/>
      <c r="P16" s="674"/>
      <c r="Q16" s="675"/>
      <c r="R16" s="674"/>
      <c r="S16" s="675"/>
      <c r="T16" s="674"/>
      <c r="U16" s="675"/>
      <c r="V16" s="289"/>
    </row>
    <row r="17" spans="2:24" ht="23.1" customHeight="1">
      <c r="B17" s="311"/>
      <c r="C17" s="286"/>
      <c r="D17" s="286"/>
      <c r="E17" s="286"/>
      <c r="F17" s="286"/>
      <c r="G17" s="286"/>
      <c r="H17" s="287"/>
      <c r="I17" s="674"/>
      <c r="J17" s="675"/>
      <c r="K17" s="674"/>
      <c r="L17" s="675"/>
      <c r="M17" s="674"/>
      <c r="N17" s="675"/>
      <c r="O17" s="288"/>
      <c r="P17" s="674"/>
      <c r="Q17" s="675"/>
      <c r="R17" s="674"/>
      <c r="S17" s="675"/>
      <c r="T17" s="674"/>
      <c r="U17" s="675"/>
      <c r="V17" s="289"/>
    </row>
    <row r="18" spans="2:24" ht="23.1" customHeight="1">
      <c r="B18" s="311"/>
      <c r="C18" s="286"/>
      <c r="D18" s="286"/>
      <c r="E18" s="286"/>
      <c r="F18" s="286"/>
      <c r="G18" s="286"/>
      <c r="H18" s="287"/>
      <c r="I18" s="674"/>
      <c r="J18" s="675"/>
      <c r="K18" s="674"/>
      <c r="L18" s="675"/>
      <c r="M18" s="674"/>
      <c r="N18" s="675"/>
      <c r="O18" s="288"/>
      <c r="P18" s="674"/>
      <c r="Q18" s="675"/>
      <c r="R18" s="674"/>
      <c r="S18" s="675"/>
      <c r="T18" s="674"/>
      <c r="U18" s="675"/>
      <c r="V18" s="289"/>
    </row>
    <row r="19" spans="2:24" ht="23.1" customHeight="1">
      <c r="B19" s="311"/>
      <c r="C19" s="286"/>
      <c r="D19" s="286"/>
      <c r="E19" s="286"/>
      <c r="F19" s="286"/>
      <c r="G19" s="286"/>
      <c r="H19" s="287"/>
      <c r="I19" s="674"/>
      <c r="J19" s="675"/>
      <c r="K19" s="674"/>
      <c r="L19" s="675"/>
      <c r="M19" s="674"/>
      <c r="N19" s="675"/>
      <c r="O19" s="288"/>
      <c r="P19" s="674"/>
      <c r="Q19" s="675"/>
      <c r="R19" s="674"/>
      <c r="S19" s="675"/>
      <c r="T19" s="674"/>
      <c r="U19" s="675"/>
      <c r="V19" s="289"/>
    </row>
    <row r="20" spans="2:24" ht="23.1" customHeight="1">
      <c r="B20" s="311"/>
      <c r="C20" s="286"/>
      <c r="D20" s="286"/>
      <c r="E20" s="286"/>
      <c r="F20" s="286"/>
      <c r="G20" s="286"/>
      <c r="H20" s="287"/>
      <c r="I20" s="674"/>
      <c r="J20" s="675"/>
      <c r="K20" s="674"/>
      <c r="L20" s="675"/>
      <c r="M20" s="674"/>
      <c r="N20" s="675"/>
      <c r="O20" s="288"/>
      <c r="P20" s="674"/>
      <c r="Q20" s="675"/>
      <c r="R20" s="674"/>
      <c r="S20" s="675"/>
      <c r="T20" s="674"/>
      <c r="U20" s="675"/>
      <c r="V20" s="289"/>
    </row>
    <row r="21" spans="2:24" ht="23.1" customHeight="1">
      <c r="B21" s="311"/>
      <c r="C21" s="286"/>
      <c r="D21" s="286"/>
      <c r="E21" s="286"/>
      <c r="F21" s="286"/>
      <c r="G21" s="286"/>
      <c r="H21" s="287"/>
      <c r="I21" s="674"/>
      <c r="J21" s="675"/>
      <c r="K21" s="674"/>
      <c r="L21" s="675"/>
      <c r="M21" s="674"/>
      <c r="N21" s="675"/>
      <c r="O21" s="288"/>
      <c r="P21" s="674"/>
      <c r="Q21" s="675"/>
      <c r="R21" s="674"/>
      <c r="S21" s="675"/>
      <c r="T21" s="674"/>
      <c r="U21" s="675"/>
      <c r="V21" s="289"/>
    </row>
    <row r="22" spans="2:24" ht="23.1" customHeight="1">
      <c r="B22" s="311"/>
      <c r="C22" s="286"/>
      <c r="D22" s="286"/>
      <c r="E22" s="286"/>
      <c r="F22" s="286"/>
      <c r="G22" s="286"/>
      <c r="H22" s="287"/>
      <c r="I22" s="674"/>
      <c r="J22" s="675"/>
      <c r="K22" s="674"/>
      <c r="L22" s="675"/>
      <c r="M22" s="674"/>
      <c r="N22" s="675"/>
      <c r="O22" s="288"/>
      <c r="P22" s="674"/>
      <c r="Q22" s="675"/>
      <c r="R22" s="674"/>
      <c r="S22" s="675"/>
      <c r="T22" s="674"/>
      <c r="U22" s="675"/>
      <c r="V22" s="289"/>
    </row>
    <row r="23" spans="2:24" ht="23.1" customHeight="1">
      <c r="B23" s="311"/>
      <c r="C23" s="286"/>
      <c r="D23" s="286"/>
      <c r="E23" s="286"/>
      <c r="F23" s="286"/>
      <c r="G23" s="286"/>
      <c r="H23" s="287"/>
      <c r="I23" s="674"/>
      <c r="J23" s="675"/>
      <c r="K23" s="674"/>
      <c r="L23" s="675"/>
      <c r="M23" s="674"/>
      <c r="N23" s="675"/>
      <c r="O23" s="288"/>
      <c r="P23" s="674"/>
      <c r="Q23" s="675"/>
      <c r="R23" s="674"/>
      <c r="S23" s="675"/>
      <c r="T23" s="674"/>
      <c r="U23" s="675"/>
      <c r="V23" s="289"/>
    </row>
    <row r="24" spans="2:24" ht="23.1" customHeight="1">
      <c r="B24" s="311"/>
      <c r="C24" s="286"/>
      <c r="D24" s="286"/>
      <c r="E24" s="286"/>
      <c r="F24" s="286"/>
      <c r="G24" s="286"/>
      <c r="H24" s="287"/>
      <c r="I24" s="674"/>
      <c r="J24" s="675"/>
      <c r="K24" s="674"/>
      <c r="L24" s="675"/>
      <c r="M24" s="674"/>
      <c r="N24" s="675"/>
      <c r="O24" s="288"/>
      <c r="P24" s="674"/>
      <c r="Q24" s="675"/>
      <c r="R24" s="674"/>
      <c r="S24" s="675"/>
      <c r="T24" s="674"/>
      <c r="U24" s="675"/>
      <c r="V24" s="289"/>
    </row>
    <row r="25" spans="2:24" ht="23.1" customHeight="1">
      <c r="B25" s="312"/>
      <c r="C25" s="290"/>
      <c r="D25" s="290"/>
      <c r="E25" s="290"/>
      <c r="F25" s="290"/>
      <c r="G25" s="290"/>
      <c r="H25" s="291"/>
      <c r="I25" s="674"/>
      <c r="J25" s="675"/>
      <c r="K25" s="674"/>
      <c r="L25" s="675"/>
      <c r="M25" s="674"/>
      <c r="N25" s="675"/>
      <c r="O25" s="292"/>
      <c r="P25" s="674"/>
      <c r="Q25" s="675"/>
      <c r="R25" s="674"/>
      <c r="S25" s="675"/>
      <c r="T25" s="674"/>
      <c r="U25" s="675"/>
      <c r="V25" s="289"/>
    </row>
    <row r="26" spans="2:24" ht="23.1" customHeight="1">
      <c r="B26" s="312"/>
      <c r="C26" s="290"/>
      <c r="D26" s="290"/>
      <c r="E26" s="290"/>
      <c r="F26" s="290"/>
      <c r="G26" s="290"/>
      <c r="H26" s="291"/>
      <c r="I26" s="674"/>
      <c r="J26" s="675"/>
      <c r="K26" s="674"/>
      <c r="L26" s="675"/>
      <c r="M26" s="674"/>
      <c r="N26" s="675"/>
      <c r="O26" s="292"/>
      <c r="P26" s="674"/>
      <c r="Q26" s="675"/>
      <c r="R26" s="674"/>
      <c r="S26" s="675"/>
      <c r="T26" s="674"/>
      <c r="U26" s="675"/>
      <c r="V26" s="289"/>
    </row>
    <row r="27" spans="2:24" ht="23.1" customHeight="1">
      <c r="B27" s="312"/>
      <c r="C27" s="290"/>
      <c r="D27" s="290"/>
      <c r="E27" s="290"/>
      <c r="F27" s="290"/>
      <c r="G27" s="290"/>
      <c r="H27" s="291"/>
      <c r="I27" s="674"/>
      <c r="J27" s="675"/>
      <c r="K27" s="674"/>
      <c r="L27" s="675"/>
      <c r="M27" s="674"/>
      <c r="N27" s="675"/>
      <c r="O27" s="292"/>
      <c r="P27" s="674"/>
      <c r="Q27" s="675"/>
      <c r="R27" s="674"/>
      <c r="S27" s="675"/>
      <c r="T27" s="674"/>
      <c r="U27" s="675"/>
      <c r="V27" s="289"/>
    </row>
    <row r="28" spans="2:24" ht="23.1" customHeight="1">
      <c r="B28" s="313"/>
      <c r="C28" s="294"/>
      <c r="D28" s="294"/>
      <c r="E28" s="294"/>
      <c r="F28" s="294"/>
      <c r="G28" s="294"/>
      <c r="H28" s="295"/>
      <c r="I28" s="680"/>
      <c r="J28" s="681"/>
      <c r="K28" s="680"/>
      <c r="L28" s="681"/>
      <c r="M28" s="680"/>
      <c r="N28" s="681"/>
      <c r="O28" s="296"/>
      <c r="P28" s="680"/>
      <c r="Q28" s="681"/>
      <c r="R28" s="680"/>
      <c r="S28" s="681"/>
      <c r="T28" s="680"/>
      <c r="U28" s="681"/>
      <c r="V28" s="293"/>
    </row>
    <row r="29" spans="2:24" ht="18" customHeight="1">
      <c r="B29" s="328"/>
      <c r="C29" s="329"/>
      <c r="D29" s="329"/>
      <c r="E29" s="329"/>
      <c r="F29" s="329"/>
      <c r="G29" s="330"/>
      <c r="H29" s="4"/>
      <c r="I29" s="4"/>
      <c r="J29" s="4"/>
      <c r="K29" s="4"/>
      <c r="L29" s="4"/>
      <c r="M29" s="4"/>
      <c r="N29" s="4"/>
      <c r="O29" s="4"/>
      <c r="P29" s="4"/>
      <c r="Q29" s="4"/>
      <c r="R29" s="4"/>
      <c r="S29" s="4"/>
      <c r="T29" s="4"/>
      <c r="U29" s="4"/>
    </row>
    <row r="30" spans="2:24" ht="18" customHeight="1">
      <c r="B30" s="328"/>
      <c r="C30" s="329"/>
      <c r="D30" s="329"/>
      <c r="E30" s="329"/>
      <c r="F30" s="329"/>
      <c r="G30" s="330"/>
      <c r="H30" s="4"/>
      <c r="I30" s="4"/>
      <c r="J30" s="4"/>
      <c r="K30" s="4"/>
      <c r="L30" s="4"/>
      <c r="M30" s="4"/>
      <c r="N30" s="4"/>
      <c r="O30" s="4"/>
      <c r="P30" s="4"/>
      <c r="Q30" s="4"/>
      <c r="R30" s="4"/>
      <c r="S30" s="4"/>
      <c r="T30" s="4"/>
      <c r="U30" s="4"/>
    </row>
    <row r="31" spans="2:24" ht="25.5" customHeight="1">
      <c r="B31" s="317"/>
      <c r="C31" s="283"/>
      <c r="D31" s="320"/>
      <c r="E31" s="283"/>
      <c r="F31" s="320"/>
      <c r="G31" s="297"/>
      <c r="H31" s="297"/>
      <c r="I31" s="297"/>
      <c r="J31" s="297"/>
      <c r="K31" s="297"/>
      <c r="L31" s="297"/>
      <c r="M31" s="297"/>
      <c r="N31" s="297"/>
      <c r="O31" s="297"/>
      <c r="P31" s="297"/>
      <c r="Q31" s="297"/>
      <c r="R31" s="297"/>
      <c r="S31" s="297"/>
      <c r="T31" s="297"/>
      <c r="U31" s="297"/>
      <c r="V31" s="297"/>
      <c r="W31" s="297"/>
      <c r="X31" s="297"/>
    </row>
    <row r="32" spans="2:24">
      <c r="B32" s="318"/>
      <c r="D32" s="321"/>
      <c r="F32" s="321"/>
      <c r="J32" s="285"/>
      <c r="K32" s="285"/>
    </row>
    <row r="33" spans="2:6">
      <c r="B33" s="318"/>
      <c r="D33" s="321"/>
      <c r="F33" s="321"/>
    </row>
    <row r="34" spans="2:6">
      <c r="B34" s="318"/>
      <c r="D34" s="321"/>
      <c r="F34" s="321"/>
    </row>
    <row r="35" spans="2:6">
      <c r="B35" s="318"/>
      <c r="D35" s="321"/>
      <c r="F35" s="321"/>
    </row>
    <row r="36" spans="2:6">
      <c r="B36" s="318"/>
      <c r="D36" s="321"/>
      <c r="F36" s="321"/>
    </row>
    <row r="37" spans="2:6">
      <c r="B37" s="318"/>
      <c r="D37" s="321"/>
      <c r="F37" s="321"/>
    </row>
    <row r="38" spans="2:6">
      <c r="B38" s="318"/>
      <c r="D38" s="321"/>
      <c r="F38" s="321"/>
    </row>
    <row r="39" spans="2:6">
      <c r="B39" s="318"/>
      <c r="D39" s="321"/>
      <c r="F39" s="321"/>
    </row>
    <row r="40" spans="2:6">
      <c r="B40" s="318"/>
      <c r="D40" s="321"/>
      <c r="F40" s="321"/>
    </row>
    <row r="41" spans="2:6">
      <c r="B41" s="318"/>
      <c r="D41" s="321"/>
      <c r="F41" s="321"/>
    </row>
    <row r="42" spans="2:6">
      <c r="B42" s="318"/>
      <c r="D42" s="321"/>
      <c r="F42" s="321"/>
    </row>
    <row r="43" spans="2:6">
      <c r="B43" s="318"/>
      <c r="D43" s="321"/>
      <c r="F43" s="321"/>
    </row>
    <row r="44" spans="2:6">
      <c r="B44" s="318"/>
      <c r="D44" s="321"/>
      <c r="F44" s="321"/>
    </row>
    <row r="45" spans="2:6">
      <c r="B45" s="318"/>
      <c r="D45" s="321"/>
      <c r="F45" s="321"/>
    </row>
    <row r="46" spans="2:6">
      <c r="B46" s="318"/>
      <c r="D46" s="321"/>
      <c r="F46" s="321"/>
    </row>
    <row r="47" spans="2:6">
      <c r="B47" s="318"/>
      <c r="D47" s="321"/>
      <c r="F47" s="321"/>
    </row>
    <row r="48" spans="2:6">
      <c r="B48" s="318"/>
      <c r="D48" s="321"/>
      <c r="F48" s="321"/>
    </row>
    <row r="49" spans="2:6">
      <c r="B49" s="318"/>
      <c r="D49" s="321"/>
      <c r="F49" s="321"/>
    </row>
  </sheetData>
  <sheetProtection formatCells="0" formatRows="0" insertRows="0" deleteRows="0" selectLockedCells="1"/>
  <mergeCells count="143">
    <mergeCell ref="V8:V9"/>
    <mergeCell ref="T27:U27"/>
    <mergeCell ref="T28:U28"/>
    <mergeCell ref="M6:O6"/>
    <mergeCell ref="M5:O5"/>
    <mergeCell ref="T22:U22"/>
    <mergeCell ref="T23:U23"/>
    <mergeCell ref="T24:U24"/>
    <mergeCell ref="T25:U25"/>
    <mergeCell ref="T26:U26"/>
    <mergeCell ref="T17:U17"/>
    <mergeCell ref="T18:U18"/>
    <mergeCell ref="T19:U19"/>
    <mergeCell ref="T20:U20"/>
    <mergeCell ref="T21:U21"/>
    <mergeCell ref="T12:U12"/>
    <mergeCell ref="T13:U13"/>
    <mergeCell ref="T14:U14"/>
    <mergeCell ref="T15:U15"/>
    <mergeCell ref="T16:U16"/>
    <mergeCell ref="R24:S24"/>
    <mergeCell ref="R25:S25"/>
    <mergeCell ref="R26:S26"/>
    <mergeCell ref="R27:S27"/>
    <mergeCell ref="R12:S12"/>
    <mergeCell ref="R13:S13"/>
    <mergeCell ref="R14:S14"/>
    <mergeCell ref="R15:S15"/>
    <mergeCell ref="R16:S16"/>
    <mergeCell ref="R17:S17"/>
    <mergeCell ref="R18:S18"/>
    <mergeCell ref="R19:S19"/>
    <mergeCell ref="R20:S20"/>
    <mergeCell ref="P19:Q19"/>
    <mergeCell ref="P20:Q20"/>
    <mergeCell ref="P21:Q21"/>
    <mergeCell ref="P22:Q22"/>
    <mergeCell ref="P23:Q23"/>
    <mergeCell ref="P24:Q24"/>
    <mergeCell ref="R28:S28"/>
    <mergeCell ref="P25:Q25"/>
    <mergeCell ref="P26:Q26"/>
    <mergeCell ref="P27:Q27"/>
    <mergeCell ref="P28:Q28"/>
    <mergeCell ref="R21:S21"/>
    <mergeCell ref="R22:S22"/>
    <mergeCell ref="R23:S23"/>
    <mergeCell ref="K27:L27"/>
    <mergeCell ref="K28:L28"/>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K22:L22"/>
    <mergeCell ref="K23:L23"/>
    <mergeCell ref="K24:L24"/>
    <mergeCell ref="K25:L25"/>
    <mergeCell ref="K26:L26"/>
    <mergeCell ref="M26:N26"/>
    <mergeCell ref="M27:N27"/>
    <mergeCell ref="M28:N28"/>
    <mergeCell ref="I27:J27"/>
    <mergeCell ref="I28:J28"/>
    <mergeCell ref="K11:L11"/>
    <mergeCell ref="M11:N11"/>
    <mergeCell ref="R11:S11"/>
    <mergeCell ref="P11:Q11"/>
    <mergeCell ref="K12:L12"/>
    <mergeCell ref="K13:L13"/>
    <mergeCell ref="K14:L14"/>
    <mergeCell ref="K15:L15"/>
    <mergeCell ref="K16:L16"/>
    <mergeCell ref="K17:L17"/>
    <mergeCell ref="K18:L18"/>
    <mergeCell ref="K19:L19"/>
    <mergeCell ref="K20:L20"/>
    <mergeCell ref="K21:L21"/>
    <mergeCell ref="I22:J22"/>
    <mergeCell ref="I23:J23"/>
    <mergeCell ref="I24:J24"/>
    <mergeCell ref="I25:J25"/>
    <mergeCell ref="I26:J26"/>
    <mergeCell ref="I17:J17"/>
    <mergeCell ref="I18:J18"/>
    <mergeCell ref="I19:J19"/>
    <mergeCell ref="I20:J20"/>
    <mergeCell ref="I21:J21"/>
    <mergeCell ref="I12:J12"/>
    <mergeCell ref="I13:J13"/>
    <mergeCell ref="I14:J14"/>
    <mergeCell ref="I15:J15"/>
    <mergeCell ref="I16:J16"/>
    <mergeCell ref="T9:U9"/>
    <mergeCell ref="P10:Q10"/>
    <mergeCell ref="R10:S10"/>
    <mergeCell ref="T10:U10"/>
    <mergeCell ref="I11:J11"/>
    <mergeCell ref="T11:U11"/>
    <mergeCell ref="I10:J10"/>
    <mergeCell ref="K10:L10"/>
    <mergeCell ref="M9:N9"/>
    <mergeCell ref="M10:N10"/>
    <mergeCell ref="P12:Q12"/>
    <mergeCell ref="P13:Q13"/>
    <mergeCell ref="P14:Q14"/>
    <mergeCell ref="P15:Q15"/>
    <mergeCell ref="P16:Q16"/>
    <mergeCell ref="P17:Q17"/>
    <mergeCell ref="P18:Q18"/>
    <mergeCell ref="B8:B9"/>
    <mergeCell ref="C8:C9"/>
    <mergeCell ref="D8:D9"/>
    <mergeCell ref="F8:F9"/>
    <mergeCell ref="G8:G9"/>
    <mergeCell ref="E8:E9"/>
    <mergeCell ref="N3:O3"/>
    <mergeCell ref="N4:O4"/>
    <mergeCell ref="I8:U8"/>
    <mergeCell ref="C3:D3"/>
    <mergeCell ref="C4:D4"/>
    <mergeCell ref="F3:G3"/>
    <mergeCell ref="I9:J9"/>
    <mergeCell ref="F4:G4"/>
    <mergeCell ref="H3:I3"/>
    <mergeCell ref="H4:I4"/>
    <mergeCell ref="J3:K3"/>
    <mergeCell ref="J4:K4"/>
    <mergeCell ref="L3:M3"/>
    <mergeCell ref="L4:M4"/>
    <mergeCell ref="K9:L9"/>
    <mergeCell ref="P9:Q9"/>
    <mergeCell ref="R9:S9"/>
    <mergeCell ref="H8:H9"/>
  </mergeCells>
  <phoneticPr fontId="3"/>
  <dataValidations count="4">
    <dataValidation type="list" allowBlank="1" showInputMessage="1" sqref="I11:I28 R11:R28 T11:T28 M11:M28 K11:K28 P11:P28">
      <formula1>"×, "</formula1>
    </dataValidation>
    <dataValidation type="list" allowBlank="1" showInputMessage="1" showErrorMessage="1" sqref="H10:H28 O11:O28">
      <formula1>"○,×"</formula1>
    </dataValidation>
    <dataValidation type="list" allowBlank="1" showInputMessage="1" sqref="E11:E28">
      <formula1>"浜松市"</formula1>
    </dataValidation>
    <dataValidation type="list" allowBlank="1" showInputMessage="1" showErrorMessage="1" sqref="G11:G28">
      <formula1>"1,2,3,4,5,6,なし"</formula1>
    </dataValidation>
  </dataValidations>
  <pageMargins left="0.70866141732283472" right="0.70866141732283472" top="0.74803149606299213" bottom="0.74803149606299213" header="0.31496062992125984" footer="0.31496062992125984"/>
  <pageSetup paperSize="9" scale="4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5"/>
  <sheetViews>
    <sheetView view="pageBreakPreview" zoomScaleNormal="100" zoomScaleSheetLayoutView="100" workbookViewId="0">
      <selection sqref="A1:B2"/>
    </sheetView>
  </sheetViews>
  <sheetFormatPr defaultRowHeight="18" customHeight="1"/>
  <cols>
    <col min="1" max="1" width="1.625" customWidth="1"/>
    <col min="2" max="15" width="9.125" customWidth="1"/>
    <col min="16" max="16" width="1.625" customWidth="1"/>
    <col min="18" max="18" width="0" hidden="1" customWidth="1"/>
  </cols>
  <sheetData>
    <row r="1" spans="1:18" s="2" customFormat="1" ht="19.5" customHeight="1">
      <c r="B1" s="298" t="s">
        <v>566</v>
      </c>
      <c r="C1" s="302"/>
      <c r="D1" s="366"/>
      <c r="E1" s="365"/>
      <c r="F1" s="363"/>
      <c r="G1" s="363"/>
      <c r="H1" s="363"/>
      <c r="I1" s="363"/>
      <c r="J1" s="362"/>
      <c r="K1" s="362"/>
    </row>
    <row r="2" spans="1:18" s="2" customFormat="1" ht="4.5" customHeight="1" thickBot="1">
      <c r="B2" s="298"/>
      <c r="C2" s="302"/>
      <c r="D2" s="366"/>
      <c r="E2" s="365"/>
      <c r="F2" s="363"/>
      <c r="G2" s="363"/>
      <c r="H2" s="363"/>
      <c r="I2" s="363"/>
      <c r="J2" s="362"/>
      <c r="K2" s="362"/>
    </row>
    <row r="3" spans="1:18" s="2" customFormat="1" ht="20.100000000000001" customHeight="1">
      <c r="B3" s="444" t="s">
        <v>521</v>
      </c>
      <c r="C3" s="693" t="s">
        <v>520</v>
      </c>
      <c r="D3" s="693"/>
      <c r="E3" s="693" t="s">
        <v>519</v>
      </c>
      <c r="F3" s="693"/>
      <c r="G3" s="693" t="s">
        <v>518</v>
      </c>
      <c r="H3" s="694"/>
      <c r="I3" s="363"/>
      <c r="J3" s="363"/>
      <c r="K3" s="363"/>
      <c r="L3" s="362"/>
      <c r="M3" s="362"/>
    </row>
    <row r="4" spans="1:18" s="2" customFormat="1" ht="20.100000000000001" customHeight="1">
      <c r="B4" s="445" t="s">
        <v>517</v>
      </c>
      <c r="C4" s="689">
        <v>0</v>
      </c>
      <c r="D4" s="689"/>
      <c r="E4" s="691">
        <v>0</v>
      </c>
      <c r="F4" s="691"/>
      <c r="G4" s="685">
        <f>C4*E4</f>
        <v>0</v>
      </c>
      <c r="H4" s="686"/>
      <c r="I4" s="363"/>
      <c r="J4" s="363"/>
      <c r="K4" s="363"/>
      <c r="L4" s="362"/>
      <c r="M4" s="362"/>
    </row>
    <row r="5" spans="1:18" s="2" customFormat="1" ht="20.100000000000001" customHeight="1">
      <c r="B5" s="445" t="s">
        <v>516</v>
      </c>
      <c r="C5" s="689">
        <v>0</v>
      </c>
      <c r="D5" s="689"/>
      <c r="E5" s="691">
        <v>0</v>
      </c>
      <c r="F5" s="691"/>
      <c r="G5" s="685">
        <f t="shared" ref="G5:G10" si="0">C5*E5</f>
        <v>0</v>
      </c>
      <c r="H5" s="686"/>
      <c r="I5" s="363"/>
      <c r="J5" s="363"/>
      <c r="K5" s="363"/>
      <c r="L5" s="362"/>
      <c r="M5" s="362"/>
      <c r="N5" s="364"/>
    </row>
    <row r="6" spans="1:18" s="2" customFormat="1" ht="20.100000000000001" customHeight="1">
      <c r="B6" s="446" t="s">
        <v>515</v>
      </c>
      <c r="C6" s="689">
        <v>0</v>
      </c>
      <c r="D6" s="689"/>
      <c r="E6" s="691">
        <v>0</v>
      </c>
      <c r="F6" s="691"/>
      <c r="G6" s="685">
        <f t="shared" si="0"/>
        <v>0</v>
      </c>
      <c r="H6" s="686"/>
      <c r="I6" s="363"/>
      <c r="J6" s="363"/>
      <c r="K6" s="363"/>
      <c r="L6" s="362"/>
      <c r="M6" s="362"/>
    </row>
    <row r="7" spans="1:18" s="2" customFormat="1" ht="20.100000000000001" customHeight="1">
      <c r="B7" s="446" t="s">
        <v>514</v>
      </c>
      <c r="C7" s="689">
        <v>0</v>
      </c>
      <c r="D7" s="689"/>
      <c r="E7" s="691">
        <v>0</v>
      </c>
      <c r="F7" s="691"/>
      <c r="G7" s="685">
        <f t="shared" si="0"/>
        <v>0</v>
      </c>
      <c r="H7" s="686"/>
      <c r="I7" s="363"/>
      <c r="J7" s="363"/>
      <c r="K7" s="363"/>
      <c r="L7" s="362"/>
      <c r="M7" s="362"/>
    </row>
    <row r="8" spans="1:18" s="2" customFormat="1" ht="20.100000000000001" customHeight="1">
      <c r="B8" s="446"/>
      <c r="C8" s="689">
        <v>0</v>
      </c>
      <c r="D8" s="689"/>
      <c r="E8" s="691">
        <v>0</v>
      </c>
      <c r="F8" s="691"/>
      <c r="G8" s="685">
        <f t="shared" si="0"/>
        <v>0</v>
      </c>
      <c r="H8" s="686"/>
      <c r="I8" s="363"/>
      <c r="J8" s="363"/>
      <c r="K8" s="363"/>
      <c r="L8" s="362"/>
      <c r="M8" s="362"/>
    </row>
    <row r="9" spans="1:18" s="2" customFormat="1" ht="20.100000000000001" customHeight="1">
      <c r="B9" s="446"/>
      <c r="C9" s="689">
        <v>0</v>
      </c>
      <c r="D9" s="689"/>
      <c r="E9" s="691">
        <v>0</v>
      </c>
      <c r="F9" s="691"/>
      <c r="G9" s="685">
        <f t="shared" si="0"/>
        <v>0</v>
      </c>
      <c r="H9" s="686"/>
      <c r="I9" s="363"/>
      <c r="J9" s="363"/>
      <c r="K9" s="363"/>
      <c r="L9" s="362"/>
      <c r="M9" s="362"/>
    </row>
    <row r="10" spans="1:18" s="2" customFormat="1" ht="20.100000000000001" customHeight="1" thickBot="1">
      <c r="B10" s="447"/>
      <c r="C10" s="690">
        <v>0</v>
      </c>
      <c r="D10" s="690"/>
      <c r="E10" s="692">
        <v>0</v>
      </c>
      <c r="F10" s="692"/>
      <c r="G10" s="687">
        <f t="shared" si="0"/>
        <v>0</v>
      </c>
      <c r="H10" s="688"/>
      <c r="I10" s="363"/>
      <c r="J10" s="363"/>
      <c r="K10" s="363"/>
      <c r="L10" s="362"/>
      <c r="M10" s="362"/>
    </row>
    <row r="11" spans="1:18" s="2" customFormat="1" ht="20.100000000000001" customHeight="1">
      <c r="B11" s="281" t="s">
        <v>513</v>
      </c>
      <c r="C11"/>
      <c r="D11"/>
      <c r="E11"/>
      <c r="F11" s="363"/>
      <c r="G11" s="363"/>
      <c r="H11" s="363"/>
      <c r="I11" s="363"/>
      <c r="J11" s="362"/>
      <c r="K11" s="362"/>
    </row>
    <row r="12" spans="1:18" ht="18" customHeight="1">
      <c r="A12" s="95"/>
      <c r="B12" s="443" t="s">
        <v>565</v>
      </c>
      <c r="C12" s="114"/>
      <c r="D12" s="95"/>
      <c r="E12" s="95"/>
      <c r="F12" s="95"/>
      <c r="G12" s="95"/>
      <c r="H12" s="95"/>
      <c r="I12" s="95"/>
      <c r="J12" s="95"/>
      <c r="K12" s="95"/>
      <c r="L12" s="95"/>
      <c r="M12" s="95"/>
      <c r="N12" s="95"/>
      <c r="O12" s="95"/>
    </row>
    <row r="13" spans="1:18" ht="5.0999999999999996" customHeight="1" thickBot="1">
      <c r="A13" s="95"/>
      <c r="B13" s="443"/>
      <c r="C13" s="114"/>
      <c r="D13" s="95"/>
      <c r="E13" s="95"/>
      <c r="F13" s="95"/>
      <c r="G13" s="95"/>
      <c r="H13" s="95"/>
      <c r="I13" s="95"/>
      <c r="J13" s="95"/>
      <c r="K13" s="95"/>
      <c r="L13" s="95"/>
      <c r="M13" s="95"/>
      <c r="N13" s="95"/>
      <c r="O13" s="95"/>
    </row>
    <row r="14" spans="1:18" ht="18" customHeight="1" thickBot="1">
      <c r="A14" s="281"/>
      <c r="B14" s="695" t="s">
        <v>548</v>
      </c>
      <c r="C14" s="696"/>
      <c r="D14" s="442"/>
      <c r="E14" s="114" t="s">
        <v>547</v>
      </c>
      <c r="F14" s="114"/>
      <c r="G14" s="114"/>
      <c r="H14" s="114"/>
      <c r="I14" s="114"/>
      <c r="J14" s="114"/>
      <c r="K14" s="114"/>
      <c r="L14" s="114"/>
      <c r="M14" s="114"/>
      <c r="N14" s="114"/>
      <c r="O14" s="114"/>
      <c r="P14" s="95"/>
    </row>
    <row r="15" spans="1:18" ht="18" customHeight="1" thickBot="1">
      <c r="A15" s="281"/>
      <c r="B15" s="697" t="s">
        <v>546</v>
      </c>
      <c r="C15" s="698"/>
      <c r="D15" s="699"/>
      <c r="E15" s="441"/>
      <c r="F15" s="440"/>
      <c r="G15" s="439"/>
      <c r="H15" s="439"/>
      <c r="I15" s="439"/>
      <c r="J15" s="439"/>
      <c r="K15" s="439"/>
      <c r="L15" s="439"/>
      <c r="M15" s="439"/>
      <c r="N15" s="439"/>
      <c r="O15" s="438"/>
      <c r="P15" s="95"/>
    </row>
    <row r="16" spans="1:18" ht="18" customHeight="1">
      <c r="A16" s="281"/>
      <c r="B16" s="700" t="s">
        <v>537</v>
      </c>
      <c r="C16" s="702"/>
      <c r="D16" s="703"/>
      <c r="E16" s="703"/>
      <c r="F16" s="703"/>
      <c r="G16" s="703"/>
      <c r="H16" s="703"/>
      <c r="I16" s="703"/>
      <c r="J16" s="703"/>
      <c r="K16" s="703"/>
      <c r="L16" s="703"/>
      <c r="M16" s="703"/>
      <c r="N16" s="703"/>
      <c r="O16" s="704"/>
      <c r="P16" s="95"/>
      <c r="R16" s="111" t="s">
        <v>542</v>
      </c>
    </row>
    <row r="17" spans="1:18" ht="18" customHeight="1" thickBot="1">
      <c r="A17" s="114"/>
      <c r="B17" s="701"/>
      <c r="C17" s="705"/>
      <c r="D17" s="706"/>
      <c r="E17" s="706"/>
      <c r="F17" s="706"/>
      <c r="G17" s="706"/>
      <c r="H17" s="706"/>
      <c r="I17" s="706"/>
      <c r="J17" s="706"/>
      <c r="K17" s="706"/>
      <c r="L17" s="706"/>
      <c r="M17" s="706"/>
      <c r="N17" s="706"/>
      <c r="O17" s="707"/>
      <c r="P17" s="95"/>
      <c r="R17" s="111" t="s">
        <v>564</v>
      </c>
    </row>
    <row r="18" spans="1:18" ht="18" customHeight="1">
      <c r="A18" s="114"/>
      <c r="B18" s="700" t="s">
        <v>535</v>
      </c>
      <c r="C18" s="708"/>
      <c r="D18" s="709"/>
      <c r="E18" s="709"/>
      <c r="F18" s="709"/>
      <c r="G18" s="709"/>
      <c r="H18" s="709"/>
      <c r="I18" s="709"/>
      <c r="J18" s="709"/>
      <c r="K18" s="709"/>
      <c r="L18" s="709"/>
      <c r="M18" s="709"/>
      <c r="N18" s="709"/>
      <c r="O18" s="710"/>
      <c r="P18" s="95"/>
      <c r="R18" s="111" t="s">
        <v>529</v>
      </c>
    </row>
    <row r="19" spans="1:18" ht="18" customHeight="1" thickBot="1">
      <c r="A19" s="114"/>
      <c r="B19" s="701"/>
      <c r="C19" s="705"/>
      <c r="D19" s="706"/>
      <c r="E19" s="706"/>
      <c r="F19" s="706"/>
      <c r="G19" s="706"/>
      <c r="H19" s="706"/>
      <c r="I19" s="706"/>
      <c r="J19" s="706"/>
      <c r="K19" s="706"/>
      <c r="L19" s="706"/>
      <c r="M19" s="706"/>
      <c r="N19" s="706"/>
      <c r="O19" s="707"/>
      <c r="P19" s="95"/>
      <c r="R19" s="111" t="s">
        <v>525</v>
      </c>
    </row>
    <row r="20" spans="1:18" ht="18" customHeight="1" thickBot="1">
      <c r="A20" s="95"/>
      <c r="B20" s="711" t="s">
        <v>543</v>
      </c>
      <c r="C20" s="712"/>
      <c r="D20" s="712"/>
      <c r="E20" s="713"/>
      <c r="F20" s="714"/>
      <c r="G20" s="715"/>
      <c r="H20" s="716" t="s">
        <v>563</v>
      </c>
      <c r="I20" s="717"/>
      <c r="J20" s="709" t="s">
        <v>562</v>
      </c>
      <c r="K20" s="709"/>
      <c r="L20" s="709" t="s">
        <v>561</v>
      </c>
      <c r="M20" s="709"/>
      <c r="N20" s="439"/>
      <c r="O20" s="438"/>
      <c r="P20" s="95"/>
    </row>
    <row r="21" spans="1:18" ht="18" customHeight="1" thickBot="1">
      <c r="A21" s="95"/>
      <c r="B21" s="437" t="s">
        <v>560</v>
      </c>
      <c r="C21" s="436"/>
      <c r="D21" s="436"/>
      <c r="E21" s="436"/>
      <c r="F21" s="435"/>
      <c r="G21" s="435"/>
      <c r="H21" s="435"/>
      <c r="I21" s="434" t="s">
        <v>559</v>
      </c>
      <c r="J21" s="703" t="s">
        <v>558</v>
      </c>
      <c r="K21" s="703"/>
      <c r="L21" s="703" t="s">
        <v>557</v>
      </c>
      <c r="M21" s="703"/>
      <c r="N21" s="412"/>
      <c r="O21" s="411"/>
      <c r="P21" s="95"/>
    </row>
    <row r="22" spans="1:18" ht="18" customHeight="1" thickBot="1">
      <c r="A22" s="95"/>
      <c r="B22" s="718" t="s">
        <v>539</v>
      </c>
      <c r="C22" s="719"/>
      <c r="D22" s="433" t="s">
        <v>524</v>
      </c>
      <c r="E22" s="554"/>
      <c r="F22" s="554"/>
      <c r="G22" s="554"/>
      <c r="H22" s="419" t="s">
        <v>523</v>
      </c>
      <c r="I22" s="412"/>
      <c r="J22" s="412"/>
      <c r="K22" s="412"/>
      <c r="L22" s="412"/>
      <c r="M22" s="412"/>
      <c r="N22" s="412"/>
      <c r="O22" s="411"/>
      <c r="P22" s="95"/>
    </row>
    <row r="23" spans="1:18" ht="18" customHeight="1">
      <c r="A23" s="95"/>
      <c r="B23" s="720" t="s">
        <v>538</v>
      </c>
      <c r="C23" s="721"/>
      <c r="D23" s="412"/>
      <c r="E23" s="412"/>
      <c r="F23" s="412"/>
      <c r="G23" s="412"/>
      <c r="H23" s="412"/>
      <c r="I23" s="412"/>
      <c r="J23" s="412"/>
      <c r="K23" s="412"/>
      <c r="L23" s="412"/>
      <c r="M23" s="412"/>
      <c r="N23" s="412"/>
      <c r="O23" s="411"/>
      <c r="P23" s="95"/>
    </row>
    <row r="24" spans="1:18" ht="18" customHeight="1">
      <c r="A24" s="95"/>
      <c r="B24" s="700" t="s">
        <v>537</v>
      </c>
      <c r="C24" s="531"/>
      <c r="D24" s="532"/>
      <c r="E24" s="532"/>
      <c r="F24" s="532"/>
      <c r="G24" s="532"/>
      <c r="H24" s="532"/>
      <c r="I24" s="532"/>
      <c r="J24" s="532"/>
      <c r="K24" s="532"/>
      <c r="L24" s="532"/>
      <c r="M24" s="532"/>
      <c r="N24" s="532"/>
      <c r="O24" s="533"/>
      <c r="P24" s="95"/>
    </row>
    <row r="25" spans="1:18" ht="18" customHeight="1">
      <c r="A25" s="95"/>
      <c r="B25" s="722"/>
      <c r="C25" s="723"/>
      <c r="D25" s="548"/>
      <c r="E25" s="548"/>
      <c r="F25" s="548"/>
      <c r="G25" s="548"/>
      <c r="H25" s="548"/>
      <c r="I25" s="548"/>
      <c r="J25" s="548"/>
      <c r="K25" s="548"/>
      <c r="L25" s="548"/>
      <c r="M25" s="548"/>
      <c r="N25" s="548"/>
      <c r="O25" s="549"/>
      <c r="P25" s="95"/>
    </row>
    <row r="26" spans="1:18" ht="18" customHeight="1">
      <c r="A26" s="95"/>
      <c r="B26" s="722" t="s">
        <v>535</v>
      </c>
      <c r="C26" s="531"/>
      <c r="D26" s="532"/>
      <c r="E26" s="532"/>
      <c r="F26" s="532"/>
      <c r="G26" s="532"/>
      <c r="H26" s="532"/>
      <c r="I26" s="532"/>
      <c r="J26" s="532"/>
      <c r="K26" s="532"/>
      <c r="L26" s="532"/>
      <c r="M26" s="532"/>
      <c r="N26" s="532"/>
      <c r="O26" s="725"/>
      <c r="P26" s="95"/>
    </row>
    <row r="27" spans="1:18" ht="18" customHeight="1" thickBot="1">
      <c r="A27" s="95"/>
      <c r="B27" s="724"/>
      <c r="C27" s="702"/>
      <c r="D27" s="703"/>
      <c r="E27" s="703"/>
      <c r="F27" s="703"/>
      <c r="G27" s="703"/>
      <c r="H27" s="703"/>
      <c r="I27" s="703"/>
      <c r="J27" s="703"/>
      <c r="K27" s="703"/>
      <c r="L27" s="703"/>
      <c r="M27" s="703"/>
      <c r="N27" s="703"/>
      <c r="O27" s="704"/>
      <c r="P27" s="95"/>
    </row>
    <row r="28" spans="1:18" ht="18" customHeight="1" thickBot="1">
      <c r="A28" s="95"/>
      <c r="B28" s="697" t="s">
        <v>533</v>
      </c>
      <c r="C28" s="699"/>
      <c r="D28" s="432" t="s">
        <v>524</v>
      </c>
      <c r="E28" s="726"/>
      <c r="F28" s="726"/>
      <c r="G28" s="726"/>
      <c r="H28" s="429" t="s">
        <v>523</v>
      </c>
      <c r="I28" s="431"/>
      <c r="J28" s="431"/>
      <c r="K28" s="431"/>
      <c r="L28" s="431"/>
      <c r="M28" s="431"/>
      <c r="N28" s="431"/>
      <c r="O28" s="430"/>
      <c r="P28" s="95"/>
    </row>
    <row r="29" spans="1:18" ht="18" customHeight="1" thickBot="1">
      <c r="A29" s="95"/>
      <c r="B29" s="711" t="s">
        <v>532</v>
      </c>
      <c r="C29" s="712"/>
      <c r="D29" s="713"/>
      <c r="E29" s="727"/>
      <c r="F29" s="726"/>
      <c r="G29" s="726"/>
      <c r="H29" s="429" t="s">
        <v>523</v>
      </c>
      <c r="I29" s="412"/>
      <c r="J29" s="412"/>
      <c r="K29" s="412"/>
      <c r="L29" s="412"/>
      <c r="M29" s="412"/>
      <c r="N29" s="412"/>
      <c r="O29" s="411"/>
      <c r="P29" s="95"/>
    </row>
    <row r="30" spans="1:18" ht="18" customHeight="1">
      <c r="A30" s="95"/>
      <c r="B30" s="728" t="s">
        <v>556</v>
      </c>
      <c r="C30" s="729"/>
      <c r="D30" s="729"/>
      <c r="E30" s="428"/>
      <c r="F30" s="412"/>
      <c r="G30" s="412"/>
      <c r="H30" s="412"/>
      <c r="I30" s="412"/>
      <c r="J30" s="412"/>
      <c r="K30" s="412"/>
      <c r="L30" s="412"/>
      <c r="M30" s="412"/>
      <c r="N30" s="412"/>
      <c r="O30" s="411"/>
      <c r="P30" s="412"/>
    </row>
    <row r="31" spans="1:18" ht="18" customHeight="1">
      <c r="A31" s="95"/>
      <c r="B31" s="427" t="s">
        <v>530</v>
      </c>
      <c r="C31" s="426"/>
      <c r="D31" s="420" t="s">
        <v>524</v>
      </c>
      <c r="E31" s="554"/>
      <c r="F31" s="554"/>
      <c r="G31" s="554"/>
      <c r="H31" s="419" t="s">
        <v>523</v>
      </c>
      <c r="I31" s="412"/>
      <c r="J31" s="412"/>
      <c r="K31" s="412"/>
      <c r="L31" s="412"/>
      <c r="M31" s="412"/>
      <c r="N31" s="412"/>
      <c r="O31" s="411"/>
      <c r="P31" s="412"/>
    </row>
    <row r="32" spans="1:18" ht="18" customHeight="1">
      <c r="A32" s="95"/>
      <c r="B32" s="425" t="s">
        <v>555</v>
      </c>
      <c r="C32" s="424"/>
      <c r="D32" s="423" t="s">
        <v>524</v>
      </c>
      <c r="E32" s="554"/>
      <c r="F32" s="554"/>
      <c r="G32" s="554"/>
      <c r="H32" s="419" t="s">
        <v>523</v>
      </c>
      <c r="I32" s="412"/>
      <c r="J32" s="412"/>
      <c r="K32" s="412"/>
      <c r="L32" s="412"/>
      <c r="M32" s="412"/>
      <c r="N32" s="412"/>
      <c r="O32" s="411"/>
      <c r="P32" s="412"/>
    </row>
    <row r="33" spans="1:16" ht="18" customHeight="1">
      <c r="A33" s="95"/>
      <c r="B33" s="422" t="s">
        <v>528</v>
      </c>
      <c r="C33" s="421"/>
      <c r="D33" s="420" t="s">
        <v>524</v>
      </c>
      <c r="E33" s="554"/>
      <c r="F33" s="554"/>
      <c r="G33" s="554"/>
      <c r="H33" s="419" t="s">
        <v>523</v>
      </c>
      <c r="I33" s="730" t="s">
        <v>554</v>
      </c>
      <c r="J33" s="731"/>
      <c r="K33" s="731"/>
      <c r="L33" s="731"/>
      <c r="M33" s="731"/>
      <c r="N33" s="731"/>
      <c r="O33" s="732"/>
      <c r="P33" s="412"/>
    </row>
    <row r="34" spans="1:16" ht="18" customHeight="1">
      <c r="A34" s="95"/>
      <c r="B34" s="418" t="s">
        <v>526</v>
      </c>
      <c r="C34" s="417"/>
      <c r="D34" s="416" t="s">
        <v>524</v>
      </c>
      <c r="E34" s="532"/>
      <c r="F34" s="532"/>
      <c r="G34" s="532"/>
      <c r="H34" s="415" t="s">
        <v>523</v>
      </c>
      <c r="I34" s="414"/>
      <c r="J34" s="412"/>
      <c r="K34" s="412"/>
      <c r="L34" s="412"/>
      <c r="M34" s="412"/>
      <c r="N34" s="412"/>
      <c r="O34" s="411"/>
      <c r="P34" s="412"/>
    </row>
    <row r="35" spans="1:16" ht="18" customHeight="1">
      <c r="A35" s="95"/>
      <c r="B35" s="733" t="s">
        <v>553</v>
      </c>
      <c r="C35" s="734"/>
      <c r="D35" s="735"/>
      <c r="E35" s="413"/>
      <c r="F35" s="413"/>
      <c r="G35" s="413"/>
      <c r="H35" s="413"/>
      <c r="I35" s="412"/>
      <c r="J35" s="412"/>
      <c r="K35" s="412"/>
      <c r="L35" s="412"/>
      <c r="M35" s="412"/>
      <c r="N35" s="412"/>
      <c r="O35" s="411"/>
      <c r="P35" s="95"/>
    </row>
    <row r="36" spans="1:16" ht="18" customHeight="1">
      <c r="A36" s="95"/>
      <c r="B36" s="736"/>
      <c r="C36" s="703"/>
      <c r="D36" s="703"/>
      <c r="E36" s="703"/>
      <c r="F36" s="703"/>
      <c r="G36" s="703"/>
      <c r="H36" s="703"/>
      <c r="I36" s="703"/>
      <c r="J36" s="703"/>
      <c r="K36" s="703"/>
      <c r="L36" s="703"/>
      <c r="M36" s="703"/>
      <c r="N36" s="703"/>
      <c r="O36" s="704"/>
      <c r="P36" s="95"/>
    </row>
    <row r="37" spans="1:16" ht="18" customHeight="1" thickBot="1">
      <c r="A37" s="95"/>
      <c r="B37" s="737"/>
      <c r="C37" s="706"/>
      <c r="D37" s="706"/>
      <c r="E37" s="706"/>
      <c r="F37" s="706"/>
      <c r="G37" s="706"/>
      <c r="H37" s="706"/>
      <c r="I37" s="706"/>
      <c r="J37" s="706"/>
      <c r="K37" s="706"/>
      <c r="L37" s="706"/>
      <c r="M37" s="706"/>
      <c r="N37" s="706"/>
      <c r="O37" s="707"/>
      <c r="P37" s="95"/>
    </row>
    <row r="38" spans="1:16" ht="9.9499999999999993" customHeight="1">
      <c r="A38" s="410"/>
      <c r="B38" s="410"/>
      <c r="C38" s="410"/>
      <c r="D38" s="410"/>
      <c r="E38" s="410"/>
      <c r="F38" s="410"/>
      <c r="G38" s="410"/>
      <c r="H38" s="410"/>
      <c r="I38" s="410"/>
      <c r="J38" s="410"/>
      <c r="K38" s="410"/>
      <c r="L38" s="410"/>
      <c r="M38" s="410"/>
      <c r="N38" s="410"/>
      <c r="O38" s="410"/>
      <c r="P38" s="410"/>
    </row>
    <row r="39" spans="1:16" ht="18" customHeight="1">
      <c r="A39" s="409"/>
      <c r="B39" s="409" t="s">
        <v>552</v>
      </c>
      <c r="C39" s="409"/>
      <c r="D39" s="409"/>
      <c r="E39" s="409"/>
      <c r="F39" s="409"/>
      <c r="G39" s="409"/>
      <c r="H39" s="409"/>
      <c r="I39" s="409"/>
      <c r="J39" s="409"/>
      <c r="K39" s="409"/>
      <c r="L39" s="409"/>
      <c r="M39" s="409"/>
      <c r="N39" s="409"/>
      <c r="O39" s="409"/>
      <c r="P39" s="409"/>
    </row>
    <row r="40" spans="1:16" ht="18" customHeight="1">
      <c r="A40" s="409"/>
      <c r="B40" s="409" t="s">
        <v>551</v>
      </c>
      <c r="C40" s="409"/>
      <c r="D40" s="409"/>
      <c r="E40" s="409"/>
      <c r="F40" s="409"/>
      <c r="G40" s="409"/>
      <c r="H40" s="409"/>
      <c r="I40" s="409"/>
      <c r="J40" s="409"/>
      <c r="K40" s="409"/>
      <c r="L40" s="409"/>
      <c r="M40" s="409"/>
      <c r="N40" s="409"/>
      <c r="O40" s="409"/>
      <c r="P40" s="409"/>
    </row>
    <row r="41" spans="1:16" ht="30" customHeight="1">
      <c r="A41" s="409"/>
      <c r="B41" s="738" t="s">
        <v>550</v>
      </c>
      <c r="C41" s="738"/>
      <c r="D41" s="738"/>
      <c r="E41" s="738"/>
      <c r="F41" s="738"/>
      <c r="G41" s="738"/>
      <c r="H41" s="738"/>
      <c r="I41" s="738"/>
      <c r="J41" s="738"/>
      <c r="K41" s="738"/>
      <c r="L41" s="738"/>
      <c r="M41" s="738"/>
      <c r="N41" s="738"/>
      <c r="O41" s="738"/>
      <c r="P41" s="409"/>
    </row>
    <row r="42" spans="1:16" ht="18" customHeight="1" thickBot="1">
      <c r="B42" s="282" t="s">
        <v>549</v>
      </c>
    </row>
    <row r="43" spans="1:16" ht="18" customHeight="1" thickBot="1">
      <c r="A43" s="281"/>
      <c r="B43" s="695" t="s">
        <v>548</v>
      </c>
      <c r="C43" s="696"/>
      <c r="D43" s="408" t="s">
        <v>529</v>
      </c>
      <c r="E43" s="407" t="s">
        <v>547</v>
      </c>
      <c r="F43" s="407"/>
      <c r="G43" s="407"/>
      <c r="H43" s="407"/>
      <c r="I43" s="407"/>
      <c r="J43" s="407"/>
      <c r="K43" s="407"/>
      <c r="L43" s="407"/>
      <c r="M43" s="407"/>
      <c r="N43" s="407"/>
      <c r="O43" s="407"/>
    </row>
    <row r="44" spans="1:16" ht="18" customHeight="1" thickBot="1">
      <c r="A44" s="281"/>
      <c r="B44" s="739" t="s">
        <v>546</v>
      </c>
      <c r="C44" s="740"/>
      <c r="D44" s="741"/>
      <c r="E44" s="406"/>
      <c r="F44" s="405"/>
      <c r="G44" s="392"/>
      <c r="H44" s="392"/>
      <c r="I44" s="392"/>
      <c r="J44" s="392"/>
      <c r="K44" s="392"/>
      <c r="L44" s="392"/>
      <c r="M44" s="392"/>
      <c r="N44" s="392"/>
      <c r="O44" s="391"/>
    </row>
    <row r="45" spans="1:16" ht="18" customHeight="1">
      <c r="A45" s="281"/>
      <c r="B45" s="742" t="s">
        <v>537</v>
      </c>
      <c r="C45" s="744" t="s">
        <v>545</v>
      </c>
      <c r="D45" s="745"/>
      <c r="E45" s="745"/>
      <c r="F45" s="745"/>
      <c r="G45" s="745"/>
      <c r="H45" s="745"/>
      <c r="I45" s="745"/>
      <c r="J45" s="745"/>
      <c r="K45" s="745"/>
      <c r="L45" s="745"/>
      <c r="M45" s="745"/>
      <c r="N45" s="745"/>
      <c r="O45" s="746"/>
    </row>
    <row r="46" spans="1:16" ht="18" customHeight="1" thickBot="1">
      <c r="A46" s="281"/>
      <c r="B46" s="743"/>
      <c r="C46" s="747"/>
      <c r="D46" s="748"/>
      <c r="E46" s="748"/>
      <c r="F46" s="748"/>
      <c r="G46" s="748"/>
      <c r="H46" s="748"/>
      <c r="I46" s="748"/>
      <c r="J46" s="748"/>
      <c r="K46" s="748"/>
      <c r="L46" s="748"/>
      <c r="M46" s="748"/>
      <c r="N46" s="748"/>
      <c r="O46" s="749"/>
    </row>
    <row r="47" spans="1:16" ht="18" customHeight="1">
      <c r="A47" s="281"/>
      <c r="B47" s="742" t="s">
        <v>535</v>
      </c>
      <c r="C47" s="752" t="s">
        <v>544</v>
      </c>
      <c r="D47" s="753"/>
      <c r="E47" s="753"/>
      <c r="F47" s="753"/>
      <c r="G47" s="753"/>
      <c r="H47" s="753"/>
      <c r="I47" s="753"/>
      <c r="J47" s="753"/>
      <c r="K47" s="753"/>
      <c r="L47" s="753"/>
      <c r="M47" s="753"/>
      <c r="N47" s="753"/>
      <c r="O47" s="754"/>
    </row>
    <row r="48" spans="1:16" ht="18" customHeight="1" thickBot="1">
      <c r="B48" s="743"/>
      <c r="C48" s="747"/>
      <c r="D48" s="748"/>
      <c r="E48" s="748"/>
      <c r="F48" s="748"/>
      <c r="G48" s="748"/>
      <c r="H48" s="748"/>
      <c r="I48" s="748"/>
      <c r="J48" s="748"/>
      <c r="K48" s="748"/>
      <c r="L48" s="748"/>
      <c r="M48" s="748"/>
      <c r="N48" s="748"/>
      <c r="O48" s="749"/>
    </row>
    <row r="49" spans="2:16" ht="18" customHeight="1" thickBot="1">
      <c r="B49" s="739" t="s">
        <v>543</v>
      </c>
      <c r="C49" s="740"/>
      <c r="D49" s="740"/>
      <c r="E49" s="741"/>
      <c r="F49" s="739" t="s">
        <v>542</v>
      </c>
      <c r="G49" s="741"/>
      <c r="H49" s="392" t="s">
        <v>541</v>
      </c>
      <c r="I49" s="392"/>
      <c r="J49" s="392"/>
      <c r="K49" s="392"/>
      <c r="L49" s="392"/>
      <c r="M49" s="392"/>
      <c r="N49" s="392"/>
      <c r="O49" s="391"/>
    </row>
    <row r="50" spans="2:16" ht="18" customHeight="1" thickBot="1">
      <c r="B50" s="404" t="s">
        <v>540</v>
      </c>
      <c r="C50" s="403"/>
      <c r="D50" s="403"/>
      <c r="E50" s="403"/>
      <c r="F50" s="371"/>
      <c r="G50" s="371"/>
      <c r="H50" s="371"/>
      <c r="I50" s="371"/>
      <c r="J50" s="371"/>
      <c r="K50" s="371"/>
      <c r="L50" s="371"/>
      <c r="M50" s="371"/>
      <c r="N50" s="371"/>
      <c r="O50" s="370"/>
    </row>
    <row r="51" spans="2:16" ht="18" customHeight="1" thickBot="1">
      <c r="B51" s="695" t="s">
        <v>539</v>
      </c>
      <c r="C51" s="755"/>
      <c r="D51" s="402" t="s">
        <v>524</v>
      </c>
      <c r="E51" s="756">
        <v>1571020</v>
      </c>
      <c r="F51" s="757"/>
      <c r="G51" s="757"/>
      <c r="H51" s="381" t="s">
        <v>523</v>
      </c>
      <c r="I51" s="371"/>
      <c r="J51" s="371"/>
      <c r="K51" s="371"/>
      <c r="L51" s="371"/>
      <c r="M51" s="371"/>
      <c r="N51" s="371"/>
      <c r="O51" s="370"/>
    </row>
    <row r="52" spans="2:16" ht="18" customHeight="1">
      <c r="B52" s="742" t="s">
        <v>538</v>
      </c>
      <c r="C52" s="758"/>
      <c r="D52" s="371"/>
      <c r="E52" s="371"/>
      <c r="F52" s="371"/>
      <c r="G52" s="371"/>
      <c r="H52" s="371"/>
      <c r="I52" s="371"/>
      <c r="J52" s="371"/>
      <c r="K52" s="371"/>
      <c r="L52" s="371"/>
      <c r="M52" s="371"/>
      <c r="N52" s="371"/>
      <c r="O52" s="370"/>
    </row>
    <row r="53" spans="2:16" ht="18" customHeight="1">
      <c r="B53" s="742" t="s">
        <v>537</v>
      </c>
      <c r="C53" s="371" t="s">
        <v>536</v>
      </c>
      <c r="D53" s="371"/>
      <c r="E53" s="371"/>
      <c r="F53" s="371"/>
      <c r="G53" s="371"/>
      <c r="H53" s="371"/>
      <c r="I53" s="371"/>
      <c r="J53" s="371"/>
      <c r="K53" s="371"/>
      <c r="L53" s="371"/>
      <c r="M53" s="371"/>
      <c r="N53" s="371"/>
      <c r="O53" s="370"/>
    </row>
    <row r="54" spans="2:16" ht="18" customHeight="1">
      <c r="B54" s="759"/>
      <c r="C54" s="401"/>
      <c r="D54" s="400"/>
      <c r="E54" s="400"/>
      <c r="F54" s="400"/>
      <c r="G54" s="400"/>
      <c r="H54" s="400"/>
      <c r="I54" s="400"/>
      <c r="J54" s="400"/>
      <c r="K54" s="400"/>
      <c r="L54" s="400"/>
      <c r="M54" s="400"/>
      <c r="N54" s="400"/>
      <c r="O54" s="399"/>
    </row>
    <row r="55" spans="2:16" ht="18" customHeight="1">
      <c r="B55" s="759" t="s">
        <v>535</v>
      </c>
      <c r="C55" s="371" t="s">
        <v>534</v>
      </c>
      <c r="D55" s="371"/>
      <c r="E55" s="371"/>
      <c r="F55" s="371"/>
      <c r="G55" s="371"/>
      <c r="H55" s="371"/>
      <c r="I55" s="371"/>
      <c r="J55" s="371"/>
      <c r="K55" s="371"/>
      <c r="L55" s="371"/>
      <c r="M55" s="371"/>
      <c r="N55" s="371"/>
      <c r="O55" s="370"/>
    </row>
    <row r="56" spans="2:16" ht="18" customHeight="1" thickBot="1">
      <c r="B56" s="743"/>
      <c r="C56" s="398"/>
      <c r="D56" s="368"/>
      <c r="E56" s="368"/>
      <c r="F56" s="368"/>
      <c r="G56" s="368"/>
      <c r="H56" s="368"/>
      <c r="I56" s="368"/>
      <c r="J56" s="368"/>
      <c r="K56" s="368"/>
      <c r="L56" s="368"/>
      <c r="M56" s="368"/>
      <c r="N56" s="368"/>
      <c r="O56" s="367"/>
    </row>
    <row r="57" spans="2:16" ht="18" customHeight="1" thickBot="1">
      <c r="B57" s="739" t="s">
        <v>533</v>
      </c>
      <c r="C57" s="741"/>
      <c r="D57" s="372" t="s">
        <v>524</v>
      </c>
      <c r="E57" s="760">
        <v>245500</v>
      </c>
      <c r="F57" s="748"/>
      <c r="G57" s="748"/>
      <c r="H57" s="371" t="s">
        <v>523</v>
      </c>
      <c r="I57" s="398"/>
      <c r="J57" s="371"/>
      <c r="K57" s="371"/>
      <c r="L57" s="371"/>
      <c r="M57" s="371"/>
      <c r="N57" s="371"/>
      <c r="O57" s="370"/>
    </row>
    <row r="58" spans="2:16" ht="18" customHeight="1" thickBot="1">
      <c r="B58" s="397" t="s">
        <v>532</v>
      </c>
      <c r="C58" s="396"/>
      <c r="D58" s="396"/>
      <c r="E58" s="395"/>
      <c r="F58" s="750">
        <v>1325520</v>
      </c>
      <c r="G58" s="751"/>
      <c r="H58" s="394" t="s">
        <v>523</v>
      </c>
      <c r="I58" s="393"/>
      <c r="J58" s="392"/>
      <c r="K58" s="392"/>
      <c r="L58" s="392"/>
      <c r="M58" s="392"/>
      <c r="N58" s="392"/>
      <c r="O58" s="391"/>
      <c r="P58" s="375"/>
    </row>
    <row r="59" spans="2:16" ht="18" customHeight="1">
      <c r="B59" s="390" t="s">
        <v>531</v>
      </c>
      <c r="C59" s="389"/>
      <c r="D59" s="389"/>
      <c r="E59" s="388"/>
      <c r="F59" s="387"/>
      <c r="G59" s="387"/>
      <c r="H59" s="371"/>
      <c r="I59" s="371"/>
      <c r="J59" s="371"/>
      <c r="K59" s="371"/>
      <c r="L59" s="371"/>
      <c r="M59" s="371"/>
      <c r="N59" s="371"/>
      <c r="O59" s="370"/>
      <c r="P59" s="375"/>
    </row>
    <row r="60" spans="2:16" ht="18" customHeight="1">
      <c r="B60" s="386" t="s">
        <v>530</v>
      </c>
      <c r="C60" s="385" t="s">
        <v>529</v>
      </c>
      <c r="D60" s="382" t="s">
        <v>524</v>
      </c>
      <c r="E60" s="756">
        <v>1325520</v>
      </c>
      <c r="F60" s="757"/>
      <c r="G60" s="757"/>
      <c r="H60" s="381" t="s">
        <v>523</v>
      </c>
      <c r="I60" s="371"/>
      <c r="J60" s="371"/>
      <c r="K60" s="371"/>
      <c r="L60" s="371"/>
      <c r="M60" s="371"/>
      <c r="N60" s="371"/>
      <c r="O60" s="370"/>
      <c r="P60" s="375"/>
    </row>
    <row r="61" spans="2:16" ht="18" customHeight="1">
      <c r="B61" s="384" t="s">
        <v>528</v>
      </c>
      <c r="C61" s="383" t="s">
        <v>525</v>
      </c>
      <c r="D61" s="382" t="s">
        <v>524</v>
      </c>
      <c r="E61" s="761">
        <v>0</v>
      </c>
      <c r="F61" s="761"/>
      <c r="G61" s="761"/>
      <c r="H61" s="381" t="s">
        <v>523</v>
      </c>
      <c r="I61" s="744" t="s">
        <v>527</v>
      </c>
      <c r="J61" s="745"/>
      <c r="K61" s="745"/>
      <c r="L61" s="745"/>
      <c r="M61" s="745"/>
      <c r="N61" s="745"/>
      <c r="O61" s="746"/>
      <c r="P61" s="375"/>
    </row>
    <row r="62" spans="2:16" ht="18" customHeight="1">
      <c r="B62" s="380" t="s">
        <v>526</v>
      </c>
      <c r="C62" s="379" t="s">
        <v>525</v>
      </c>
      <c r="D62" s="378" t="s">
        <v>524</v>
      </c>
      <c r="E62" s="762">
        <v>0</v>
      </c>
      <c r="F62" s="762"/>
      <c r="G62" s="762"/>
      <c r="H62" s="377" t="s">
        <v>523</v>
      </c>
      <c r="I62" s="376"/>
      <c r="J62" s="371"/>
      <c r="K62" s="371"/>
      <c r="L62" s="371"/>
      <c r="M62" s="371"/>
      <c r="N62" s="371"/>
      <c r="O62" s="370"/>
      <c r="P62" s="375"/>
    </row>
    <row r="63" spans="2:16" ht="18" customHeight="1">
      <c r="B63" s="763" t="s">
        <v>522</v>
      </c>
      <c r="C63" s="764"/>
      <c r="D63" s="765"/>
      <c r="E63" s="374"/>
      <c r="F63" s="374"/>
      <c r="G63" s="374"/>
      <c r="H63" s="374"/>
      <c r="I63" s="371"/>
      <c r="J63" s="371"/>
      <c r="K63" s="371"/>
      <c r="L63" s="371"/>
      <c r="M63" s="371"/>
      <c r="N63" s="371"/>
      <c r="O63" s="370"/>
    </row>
    <row r="64" spans="2:16" ht="18" customHeight="1">
      <c r="B64" s="373"/>
      <c r="C64" s="372"/>
      <c r="D64" s="372"/>
      <c r="E64" s="371"/>
      <c r="F64" s="371"/>
      <c r="G64" s="371"/>
      <c r="H64" s="371"/>
      <c r="I64" s="371"/>
      <c r="J64" s="371"/>
      <c r="K64" s="371"/>
      <c r="L64" s="371"/>
      <c r="M64" s="371"/>
      <c r="N64" s="371"/>
      <c r="O64" s="370"/>
    </row>
    <row r="65" spans="2:15" ht="18" customHeight="1" thickBot="1">
      <c r="B65" s="369"/>
      <c r="C65" s="368"/>
      <c r="D65" s="368"/>
      <c r="E65" s="368"/>
      <c r="F65" s="368"/>
      <c r="G65" s="368"/>
      <c r="H65" s="368"/>
      <c r="I65" s="368"/>
      <c r="J65" s="368"/>
      <c r="K65" s="368"/>
      <c r="L65" s="368"/>
      <c r="M65" s="368"/>
      <c r="N65" s="368"/>
      <c r="O65" s="367"/>
    </row>
  </sheetData>
  <mergeCells count="80">
    <mergeCell ref="E60:G60"/>
    <mergeCell ref="E61:G61"/>
    <mergeCell ref="I61:O61"/>
    <mergeCell ref="E62:G62"/>
    <mergeCell ref="B63:D63"/>
    <mergeCell ref="F58:G58"/>
    <mergeCell ref="B47:B48"/>
    <mergeCell ref="C47:O47"/>
    <mergeCell ref="C48:O48"/>
    <mergeCell ref="B49:E49"/>
    <mergeCell ref="F49:G49"/>
    <mergeCell ref="B51:C51"/>
    <mergeCell ref="E51:G51"/>
    <mergeCell ref="B52:C52"/>
    <mergeCell ref="B53:B54"/>
    <mergeCell ref="B55:B56"/>
    <mergeCell ref="B57:C57"/>
    <mergeCell ref="E57:G57"/>
    <mergeCell ref="B41:O41"/>
    <mergeCell ref="B43:C43"/>
    <mergeCell ref="B44:D44"/>
    <mergeCell ref="B45:B46"/>
    <mergeCell ref="C45:O45"/>
    <mergeCell ref="C46:O46"/>
    <mergeCell ref="E33:G33"/>
    <mergeCell ref="I33:O33"/>
    <mergeCell ref="E34:G34"/>
    <mergeCell ref="B35:D35"/>
    <mergeCell ref="B36:O37"/>
    <mergeCell ref="B29:D29"/>
    <mergeCell ref="E29:G29"/>
    <mergeCell ref="B30:D30"/>
    <mergeCell ref="E31:G31"/>
    <mergeCell ref="E32:G32"/>
    <mergeCell ref="B24:B25"/>
    <mergeCell ref="C24:O25"/>
    <mergeCell ref="B26:B27"/>
    <mergeCell ref="C26:O27"/>
    <mergeCell ref="B28:C28"/>
    <mergeCell ref="E28:G28"/>
    <mergeCell ref="J21:K21"/>
    <mergeCell ref="L21:M21"/>
    <mergeCell ref="B22:C22"/>
    <mergeCell ref="E22:G22"/>
    <mergeCell ref="B23:C23"/>
    <mergeCell ref="B20:E20"/>
    <mergeCell ref="F20:G20"/>
    <mergeCell ref="H20:I20"/>
    <mergeCell ref="J20:K20"/>
    <mergeCell ref="L20:M20"/>
    <mergeCell ref="B14:C14"/>
    <mergeCell ref="B15:D15"/>
    <mergeCell ref="B16:B17"/>
    <mergeCell ref="C16:O17"/>
    <mergeCell ref="B18:B19"/>
    <mergeCell ref="C18:O19"/>
    <mergeCell ref="C3:D3"/>
    <mergeCell ref="E3:F3"/>
    <mergeCell ref="G3:H3"/>
    <mergeCell ref="C4:D4"/>
    <mergeCell ref="C5:D5"/>
    <mergeCell ref="G4:H4"/>
    <mergeCell ref="G5:H5"/>
    <mergeCell ref="C7:D7"/>
    <mergeCell ref="C8:D8"/>
    <mergeCell ref="C9:D9"/>
    <mergeCell ref="C10:D10"/>
    <mergeCell ref="E4:F4"/>
    <mergeCell ref="E5:F5"/>
    <mergeCell ref="E6:F6"/>
    <mergeCell ref="E7:F7"/>
    <mergeCell ref="E8:F8"/>
    <mergeCell ref="E9:F9"/>
    <mergeCell ref="C6:D6"/>
    <mergeCell ref="E10:F10"/>
    <mergeCell ref="G6:H6"/>
    <mergeCell ref="G7:H7"/>
    <mergeCell ref="G8:H8"/>
    <mergeCell ref="G9:H9"/>
    <mergeCell ref="G10:H10"/>
  </mergeCells>
  <phoneticPr fontId="3"/>
  <dataValidations count="2">
    <dataValidation type="list" allowBlank="1" showInputMessage="1" showErrorMessage="1" sqref="C31:C34 D14">
      <formula1>$R$18:$R$19</formula1>
    </dataValidation>
    <dataValidation type="list" allowBlank="1" showInputMessage="1" showErrorMessage="1" sqref="F20:G20">
      <formula1>$R$16:$R$17</formula1>
    </dataValidation>
  </dataValidations>
  <pageMargins left="0.70866141732283472" right="0.70866141732283472" top="0.74803149606299213" bottom="0.74803149606299213" header="0.31496062992125984" footer="0.31496062992125984"/>
  <pageSetup paperSize="9" scale="67" fitToHeight="0" orientation="portrait" r:id="rId1"/>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view="pageBreakPreview" zoomScaleNormal="100" zoomScaleSheetLayoutView="100" workbookViewId="0">
      <selection sqref="A1:B2"/>
    </sheetView>
  </sheetViews>
  <sheetFormatPr defaultRowHeight="13.5"/>
  <cols>
    <col min="1" max="1" width="3.125" style="2" customWidth="1"/>
    <col min="2" max="2" width="15.625" style="2" customWidth="1"/>
    <col min="3" max="4" width="14.125" style="2" customWidth="1"/>
    <col min="5" max="5" width="16.875" style="2" customWidth="1"/>
    <col min="6" max="7" width="14.125" style="2" customWidth="1"/>
    <col min="8" max="8" width="14.625" style="2" customWidth="1"/>
    <col min="9" max="10" width="13.125" style="2" customWidth="1"/>
    <col min="11" max="16384" width="9" style="2"/>
  </cols>
  <sheetData>
    <row r="1" spans="1:10" ht="19.5" customHeight="1">
      <c r="A1" s="1" t="s">
        <v>567</v>
      </c>
      <c r="B1" s="6"/>
      <c r="C1" s="5"/>
      <c r="D1" s="5"/>
      <c r="E1" s="5"/>
      <c r="F1" s="5"/>
      <c r="G1" s="5"/>
      <c r="H1" s="5"/>
    </row>
    <row r="2" spans="1:10" ht="19.5" customHeight="1">
      <c r="B2" s="7" t="s">
        <v>3</v>
      </c>
      <c r="E2" s="5"/>
      <c r="F2" s="5"/>
      <c r="G2" s="5"/>
      <c r="H2" s="5"/>
    </row>
    <row r="3" spans="1:10" ht="19.5" customHeight="1">
      <c r="B3" s="3" t="s">
        <v>0</v>
      </c>
      <c r="C3" s="771" t="s">
        <v>6</v>
      </c>
      <c r="D3" s="771"/>
      <c r="E3" s="771"/>
      <c r="F3" s="772" t="s">
        <v>8</v>
      </c>
      <c r="G3" s="773"/>
      <c r="H3" s="773"/>
      <c r="I3" s="773"/>
      <c r="J3" s="774"/>
    </row>
    <row r="4" spans="1:10" ht="40.5" customHeight="1">
      <c r="B4" s="8" t="s">
        <v>1</v>
      </c>
      <c r="C4" s="766"/>
      <c r="D4" s="766"/>
      <c r="E4" s="766"/>
      <c r="F4" s="766"/>
      <c r="G4" s="766"/>
      <c r="H4" s="766"/>
      <c r="I4" s="766"/>
      <c r="J4" s="766"/>
    </row>
    <row r="5" spans="1:10" ht="40.5" customHeight="1">
      <c r="B5" s="8" t="s">
        <v>1</v>
      </c>
      <c r="C5" s="766"/>
      <c r="D5" s="766"/>
      <c r="E5" s="766"/>
      <c r="F5" s="766"/>
      <c r="G5" s="766"/>
      <c r="H5" s="766"/>
      <c r="I5" s="766"/>
      <c r="J5" s="766"/>
    </row>
    <row r="6" spans="1:10" ht="40.5" customHeight="1">
      <c r="B6" s="310" t="s">
        <v>1</v>
      </c>
      <c r="C6" s="766"/>
      <c r="D6" s="766"/>
      <c r="E6" s="766"/>
      <c r="F6" s="766"/>
      <c r="G6" s="766"/>
      <c r="H6" s="766"/>
      <c r="I6" s="766"/>
      <c r="J6" s="766"/>
    </row>
    <row r="7" spans="1:10" ht="15.75" customHeight="1">
      <c r="B7" s="342"/>
      <c r="C7" s="335"/>
      <c r="D7" s="335"/>
      <c r="E7" s="335"/>
      <c r="F7" s="335"/>
      <c r="G7" s="335"/>
      <c r="H7" s="335"/>
      <c r="I7" s="95"/>
      <c r="J7" s="95"/>
    </row>
    <row r="8" spans="1:10" ht="19.5" customHeight="1">
      <c r="B8" s="332" t="s">
        <v>4</v>
      </c>
      <c r="C8" s="335"/>
      <c r="D8" s="335"/>
      <c r="E8" s="335"/>
      <c r="F8" s="335"/>
      <c r="G8" s="335"/>
      <c r="H8" s="335"/>
      <c r="I8" s="95"/>
      <c r="J8" s="95"/>
    </row>
    <row r="9" spans="1:10" ht="19.5" customHeight="1">
      <c r="B9" s="343" t="s">
        <v>2</v>
      </c>
      <c r="C9" s="767" t="s">
        <v>5</v>
      </c>
      <c r="D9" s="767"/>
      <c r="E9" s="767"/>
      <c r="F9" s="768" t="s">
        <v>7</v>
      </c>
      <c r="G9" s="769"/>
      <c r="H9" s="769"/>
      <c r="I9" s="769"/>
      <c r="J9" s="770"/>
    </row>
    <row r="10" spans="1:10" ht="40.5" customHeight="1">
      <c r="B10" s="310" t="s">
        <v>1</v>
      </c>
      <c r="C10" s="766"/>
      <c r="D10" s="766"/>
      <c r="E10" s="766"/>
      <c r="F10" s="766"/>
      <c r="G10" s="766"/>
      <c r="H10" s="766"/>
      <c r="I10" s="766"/>
      <c r="J10" s="766"/>
    </row>
    <row r="11" spans="1:10" ht="40.5" customHeight="1">
      <c r="B11" s="310" t="s">
        <v>1</v>
      </c>
      <c r="C11" s="766"/>
      <c r="D11" s="766"/>
      <c r="E11" s="766"/>
      <c r="F11" s="766"/>
      <c r="G11" s="766"/>
      <c r="H11" s="766"/>
      <c r="I11" s="766"/>
      <c r="J11" s="766"/>
    </row>
    <row r="12" spans="1:10" s="95" customFormat="1" ht="15.75" customHeight="1">
      <c r="B12" s="342"/>
      <c r="C12" s="344"/>
      <c r="D12" s="344"/>
      <c r="E12" s="344"/>
      <c r="F12" s="344"/>
      <c r="G12" s="344"/>
      <c r="H12" s="344"/>
      <c r="J12" s="344"/>
    </row>
    <row r="13" spans="1:10" s="95" customFormat="1" ht="19.5" customHeight="1">
      <c r="B13" s="332" t="s">
        <v>114</v>
      </c>
      <c r="C13" s="335"/>
      <c r="D13" s="335"/>
    </row>
    <row r="14" spans="1:10" s="95" customFormat="1" ht="40.5" customHeight="1">
      <c r="B14" s="345"/>
      <c r="C14" s="346" t="s">
        <v>115</v>
      </c>
      <c r="D14" s="346" t="s">
        <v>116</v>
      </c>
      <c r="E14" s="346" t="s">
        <v>117</v>
      </c>
      <c r="F14" s="108" t="s">
        <v>118</v>
      </c>
    </row>
    <row r="15" spans="1:10" ht="40.5" customHeight="1">
      <c r="B15" s="316" t="s">
        <v>19</v>
      </c>
      <c r="C15" s="94">
        <v>0</v>
      </c>
      <c r="D15" s="94">
        <v>0</v>
      </c>
      <c r="E15" s="94">
        <v>0</v>
      </c>
      <c r="F15" s="94">
        <v>0</v>
      </c>
    </row>
    <row r="16" spans="1:10" s="95" customFormat="1">
      <c r="B16" s="334"/>
    </row>
    <row r="17" spans="2:6" s="95" customFormat="1">
      <c r="B17" s="334"/>
    </row>
    <row r="18" spans="2:6" s="95" customFormat="1">
      <c r="B18" s="334"/>
    </row>
    <row r="19" spans="2:6" s="95" customFormat="1">
      <c r="B19" s="334"/>
    </row>
    <row r="20" spans="2:6">
      <c r="B20" s="314"/>
      <c r="D20" s="280"/>
      <c r="F20" s="280"/>
    </row>
    <row r="21" spans="2:6">
      <c r="B21" s="314"/>
      <c r="D21" s="280"/>
      <c r="F21" s="280"/>
    </row>
    <row r="22" spans="2:6">
      <c r="B22" s="314"/>
      <c r="D22" s="280"/>
      <c r="F22" s="280"/>
    </row>
    <row r="23" spans="2:6">
      <c r="B23" s="314"/>
      <c r="D23" s="280"/>
      <c r="F23" s="280"/>
    </row>
    <row r="24" spans="2:6">
      <c r="B24" s="314"/>
      <c r="D24" s="280"/>
      <c r="F24" s="280"/>
    </row>
    <row r="25" spans="2:6">
      <c r="B25" s="314"/>
      <c r="D25" s="280"/>
      <c r="F25" s="280"/>
    </row>
    <row r="26" spans="2:6">
      <c r="B26" s="314"/>
      <c r="D26" s="280"/>
      <c r="F26" s="280"/>
    </row>
    <row r="27" spans="2:6">
      <c r="B27" s="314"/>
      <c r="D27" s="280"/>
      <c r="F27" s="280"/>
    </row>
    <row r="28" spans="2:6">
      <c r="B28" s="314"/>
      <c r="D28" s="280"/>
      <c r="F28" s="280"/>
    </row>
    <row r="29" spans="2:6">
      <c r="B29" s="314"/>
      <c r="D29" s="280"/>
      <c r="F29" s="280"/>
    </row>
    <row r="30" spans="2:6">
      <c r="B30" s="314"/>
      <c r="D30" s="280"/>
      <c r="F30" s="280"/>
    </row>
    <row r="31" spans="2:6">
      <c r="B31" s="314"/>
      <c r="D31" s="280"/>
      <c r="F31" s="280"/>
    </row>
    <row r="32" spans="2:6">
      <c r="B32" s="314"/>
      <c r="D32" s="280"/>
      <c r="F32" s="280"/>
    </row>
    <row r="33" spans="2:6">
      <c r="B33" s="314"/>
      <c r="D33" s="280"/>
      <c r="F33" s="280"/>
    </row>
    <row r="34" spans="2:6">
      <c r="B34" s="314"/>
      <c r="D34" s="280"/>
      <c r="F34" s="280"/>
    </row>
    <row r="35" spans="2:6">
      <c r="B35" s="314"/>
      <c r="D35" s="280"/>
      <c r="F35" s="280"/>
    </row>
    <row r="36" spans="2:6">
      <c r="B36" s="314"/>
      <c r="D36" s="280"/>
      <c r="F36" s="280"/>
    </row>
    <row r="37" spans="2:6">
      <c r="B37" s="314"/>
      <c r="D37" s="280"/>
      <c r="F37" s="280"/>
    </row>
    <row r="38" spans="2:6">
      <c r="B38" s="314"/>
      <c r="D38" s="280"/>
      <c r="F38" s="280"/>
    </row>
    <row r="39" spans="2:6">
      <c r="B39" s="314"/>
      <c r="D39" s="280"/>
      <c r="F39" s="280"/>
    </row>
    <row r="40" spans="2:6">
      <c r="B40" s="314"/>
      <c r="D40" s="280"/>
      <c r="F40" s="280"/>
    </row>
    <row r="41" spans="2:6">
      <c r="B41" s="314"/>
      <c r="D41" s="280"/>
      <c r="F41" s="280"/>
    </row>
    <row r="42" spans="2:6">
      <c r="B42" s="314"/>
      <c r="D42" s="280"/>
      <c r="F42" s="280"/>
    </row>
    <row r="43" spans="2:6">
      <c r="B43" s="314"/>
      <c r="D43" s="280"/>
      <c r="F43" s="280"/>
    </row>
    <row r="44" spans="2:6">
      <c r="B44" s="314"/>
      <c r="D44" s="280"/>
      <c r="F44" s="280"/>
    </row>
    <row r="45" spans="2:6">
      <c r="B45" s="314"/>
      <c r="D45" s="280"/>
      <c r="F45" s="280"/>
    </row>
    <row r="46" spans="2:6">
      <c r="B46" s="314"/>
      <c r="D46" s="280"/>
      <c r="F46" s="280"/>
    </row>
    <row r="47" spans="2:6">
      <c r="B47" s="314"/>
      <c r="D47" s="280"/>
      <c r="F47" s="280"/>
    </row>
    <row r="48" spans="2:6">
      <c r="B48" s="314"/>
      <c r="D48" s="280"/>
      <c r="F48" s="280"/>
    </row>
    <row r="49" spans="2:6">
      <c r="B49" s="314"/>
      <c r="D49" s="280"/>
      <c r="F49" s="280"/>
    </row>
  </sheetData>
  <mergeCells count="14">
    <mergeCell ref="C3:E3"/>
    <mergeCell ref="F3:J3"/>
    <mergeCell ref="C4:E4"/>
    <mergeCell ref="F4:J4"/>
    <mergeCell ref="C5:E5"/>
    <mergeCell ref="F5:J5"/>
    <mergeCell ref="C11:E11"/>
    <mergeCell ref="F11:J11"/>
    <mergeCell ref="C6:E6"/>
    <mergeCell ref="F6:J6"/>
    <mergeCell ref="C9:E9"/>
    <mergeCell ref="F9:J9"/>
    <mergeCell ref="C10:E10"/>
    <mergeCell ref="F10:J10"/>
  </mergeCells>
  <phoneticPr fontId="3"/>
  <pageMargins left="0.70866141732283472" right="0.70866141732283472" top="0.74803149606299213" bottom="0.74803149606299213" header="0.31496062992125984" footer="0.31496062992125984"/>
  <pageSetup paperSize="9" scale="5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9"/>
  <sheetViews>
    <sheetView view="pageBreakPreview" zoomScale="98" zoomScaleNormal="100" zoomScaleSheetLayoutView="98" workbookViewId="0">
      <selection sqref="A1:B2"/>
    </sheetView>
  </sheetViews>
  <sheetFormatPr defaultRowHeight="13.5"/>
  <cols>
    <col min="1" max="1" width="1.625" style="2" customWidth="1"/>
    <col min="2" max="5" width="13.625" style="2" customWidth="1"/>
    <col min="6" max="6" width="15.625" style="2" customWidth="1"/>
    <col min="7" max="7" width="10.625" style="2" customWidth="1"/>
    <col min="8" max="11" width="13.625" style="2" customWidth="1"/>
    <col min="12" max="12" width="15.625" style="2" customWidth="1"/>
    <col min="13" max="13" width="1.625" style="2" customWidth="1"/>
    <col min="14" max="14" width="9" style="2"/>
    <col min="15" max="16" width="0" style="2" hidden="1" customWidth="1"/>
    <col min="17" max="16384" width="9" style="2"/>
  </cols>
  <sheetData>
    <row r="1" spans="2:16" ht="19.5" customHeight="1">
      <c r="B1" s="1" t="s">
        <v>568</v>
      </c>
      <c r="C1" s="1"/>
      <c r="D1" s="1"/>
      <c r="E1" s="6"/>
      <c r="F1" s="5"/>
      <c r="G1" s="6"/>
      <c r="H1" s="5"/>
      <c r="I1" s="5"/>
      <c r="J1" s="5"/>
      <c r="K1" s="5"/>
    </row>
    <row r="2" spans="2:16" ht="15" customHeight="1">
      <c r="C2" s="7"/>
      <c r="D2" s="7"/>
      <c r="E2" s="7"/>
      <c r="F2" s="5"/>
      <c r="G2" s="7"/>
      <c r="I2" s="5"/>
      <c r="J2" s="5"/>
      <c r="K2" s="5"/>
    </row>
    <row r="3" spans="2:16" s="95" customFormat="1" ht="30" customHeight="1">
      <c r="B3" s="7" t="s">
        <v>119</v>
      </c>
      <c r="H3" s="7" t="s">
        <v>120</v>
      </c>
    </row>
    <row r="4" spans="2:16" s="96" customFormat="1" ht="24.95" customHeight="1">
      <c r="B4" s="775" t="s">
        <v>121</v>
      </c>
      <c r="C4" s="776"/>
      <c r="D4" s="776"/>
      <c r="E4" s="779" t="s">
        <v>122</v>
      </c>
      <c r="F4" s="781"/>
      <c r="H4" s="783" t="s">
        <v>123</v>
      </c>
      <c r="I4" s="784"/>
      <c r="J4" s="785"/>
      <c r="K4" s="97" t="s">
        <v>124</v>
      </c>
      <c r="L4" s="98"/>
      <c r="O4" s="96" t="s">
        <v>125</v>
      </c>
      <c r="P4" s="96" t="s">
        <v>126</v>
      </c>
    </row>
    <row r="5" spans="2:16" s="96" customFormat="1" ht="30" customHeight="1">
      <c r="B5" s="777"/>
      <c r="C5" s="778"/>
      <c r="D5" s="778"/>
      <c r="E5" s="780"/>
      <c r="F5" s="782"/>
      <c r="H5" s="786"/>
      <c r="I5" s="787"/>
      <c r="J5" s="788"/>
      <c r="K5" s="99" t="s">
        <v>127</v>
      </c>
      <c r="L5" s="100"/>
    </row>
    <row r="6" spans="2:16" s="96" customFormat="1" ht="24.95" customHeight="1">
      <c r="B6" s="789" t="s">
        <v>128</v>
      </c>
      <c r="C6" s="790"/>
      <c r="D6" s="791"/>
      <c r="E6" s="101" t="s">
        <v>122</v>
      </c>
      <c r="F6" s="102"/>
      <c r="H6" s="792" t="s">
        <v>129</v>
      </c>
      <c r="I6" s="793"/>
      <c r="J6" s="794"/>
      <c r="K6" s="103" t="s">
        <v>130</v>
      </c>
      <c r="L6" s="104"/>
      <c r="O6" s="96" t="s">
        <v>131</v>
      </c>
      <c r="P6" s="96" t="s">
        <v>132</v>
      </c>
    </row>
    <row r="7" spans="2:16" s="96" customFormat="1" ht="30" customHeight="1">
      <c r="B7" s="795" t="s">
        <v>133</v>
      </c>
      <c r="C7" s="796"/>
      <c r="D7" s="797"/>
      <c r="E7" s="105" t="s">
        <v>134</v>
      </c>
      <c r="F7" s="102"/>
      <c r="H7" s="801" t="s">
        <v>135</v>
      </c>
      <c r="I7" s="796"/>
      <c r="J7" s="797"/>
      <c r="K7" s="105" t="s">
        <v>134</v>
      </c>
      <c r="L7" s="98"/>
      <c r="O7" s="96" t="s">
        <v>136</v>
      </c>
      <c r="P7" s="96" t="s">
        <v>137</v>
      </c>
    </row>
    <row r="8" spans="2:16" s="96" customFormat="1" ht="24.95" customHeight="1">
      <c r="B8" s="798"/>
      <c r="C8" s="799"/>
      <c r="D8" s="800"/>
      <c r="E8" s="101" t="s">
        <v>138</v>
      </c>
      <c r="F8" s="102"/>
      <c r="H8" s="802"/>
      <c r="I8" s="799"/>
      <c r="J8" s="800"/>
      <c r="K8" s="101" t="s">
        <v>138</v>
      </c>
      <c r="L8" s="98"/>
      <c r="O8" s="96" t="s">
        <v>136</v>
      </c>
      <c r="P8" s="96" t="s">
        <v>137</v>
      </c>
    </row>
    <row r="9" spans="2:16" s="96" customFormat="1" ht="30" customHeight="1">
      <c r="B9" s="795" t="s">
        <v>139</v>
      </c>
      <c r="C9" s="796"/>
      <c r="D9" s="797"/>
      <c r="E9" s="105" t="s">
        <v>134</v>
      </c>
      <c r="F9" s="102"/>
      <c r="H9" s="801" t="s">
        <v>140</v>
      </c>
      <c r="I9" s="796"/>
      <c r="J9" s="797"/>
      <c r="K9" s="105" t="s">
        <v>134</v>
      </c>
      <c r="L9" s="98"/>
      <c r="P9" s="95" t="s">
        <v>141</v>
      </c>
    </row>
    <row r="10" spans="2:16" s="96" customFormat="1" ht="24.95" customHeight="1">
      <c r="B10" s="798"/>
      <c r="C10" s="799"/>
      <c r="D10" s="800"/>
      <c r="E10" s="101" t="s">
        <v>138</v>
      </c>
      <c r="F10" s="102"/>
      <c r="H10" s="802"/>
      <c r="I10" s="799"/>
      <c r="J10" s="800"/>
      <c r="K10" s="101" t="s">
        <v>138</v>
      </c>
      <c r="L10" s="98"/>
      <c r="P10" s="95" t="s">
        <v>141</v>
      </c>
    </row>
    <row r="11" spans="2:16" s="12" customFormat="1" ht="15" customHeight="1">
      <c r="B11" s="331"/>
    </row>
    <row r="12" spans="2:16" ht="30" customHeight="1">
      <c r="B12" s="332" t="s">
        <v>142</v>
      </c>
      <c r="C12" s="333"/>
      <c r="D12" s="333"/>
      <c r="E12" s="6"/>
      <c r="F12" s="335"/>
      <c r="G12" s="6"/>
      <c r="H12" s="7" t="s">
        <v>143</v>
      </c>
      <c r="I12" s="5"/>
      <c r="J12" s="5"/>
      <c r="K12" s="5"/>
    </row>
    <row r="13" spans="2:16" ht="24.95" customHeight="1">
      <c r="B13" s="803" t="s">
        <v>144</v>
      </c>
      <c r="C13" s="804"/>
      <c r="D13" s="805"/>
      <c r="E13" s="106" t="s">
        <v>145</v>
      </c>
      <c r="F13" s="163"/>
      <c r="G13" s="7"/>
      <c r="H13" s="783" t="s">
        <v>146</v>
      </c>
      <c r="I13" s="784"/>
      <c r="J13" s="785"/>
      <c r="K13" s="97" t="s">
        <v>124</v>
      </c>
      <c r="L13" s="102"/>
      <c r="O13" s="2" t="s">
        <v>147</v>
      </c>
    </row>
    <row r="14" spans="2:16" ht="24.95" customHeight="1">
      <c r="B14" s="806"/>
      <c r="C14" s="807"/>
      <c r="D14" s="808"/>
      <c r="E14" s="101" t="s">
        <v>148</v>
      </c>
      <c r="F14" s="163"/>
      <c r="G14" s="7"/>
      <c r="H14" s="786"/>
      <c r="I14" s="787"/>
      <c r="J14" s="788"/>
      <c r="K14" s="99" t="s">
        <v>127</v>
      </c>
      <c r="L14" s="107"/>
      <c r="O14" s="2" t="s">
        <v>147</v>
      </c>
    </row>
    <row r="15" spans="2:16" ht="24.95" customHeight="1">
      <c r="B15" s="803" t="s">
        <v>149</v>
      </c>
      <c r="C15" s="804"/>
      <c r="D15" s="805"/>
      <c r="E15" s="97" t="s">
        <v>124</v>
      </c>
      <c r="F15" s="164"/>
      <c r="H15" s="775" t="s">
        <v>150</v>
      </c>
      <c r="I15" s="776"/>
      <c r="J15" s="809"/>
      <c r="K15" s="779" t="s">
        <v>151</v>
      </c>
      <c r="L15" s="811"/>
      <c r="O15" s="2" t="s">
        <v>152</v>
      </c>
    </row>
    <row r="16" spans="2:16" ht="30" customHeight="1">
      <c r="B16" s="806"/>
      <c r="C16" s="807"/>
      <c r="D16" s="808"/>
      <c r="E16" s="99" t="s">
        <v>127</v>
      </c>
      <c r="F16" s="164"/>
      <c r="H16" s="777"/>
      <c r="I16" s="778"/>
      <c r="J16" s="810"/>
      <c r="K16" s="780"/>
      <c r="L16" s="812"/>
      <c r="O16" s="2" t="s">
        <v>152</v>
      </c>
    </row>
    <row r="17" spans="2:15" ht="24.95" customHeight="1">
      <c r="B17" s="813" t="s">
        <v>153</v>
      </c>
      <c r="C17" s="814"/>
      <c r="D17" s="815"/>
      <c r="E17" s="103" t="s">
        <v>130</v>
      </c>
      <c r="F17" s="323"/>
      <c r="H17" s="775" t="s">
        <v>154</v>
      </c>
      <c r="I17" s="776"/>
      <c r="J17" s="809"/>
      <c r="K17" s="103" t="s">
        <v>155</v>
      </c>
      <c r="L17" s="104"/>
      <c r="O17" s="2" t="s">
        <v>156</v>
      </c>
    </row>
    <row r="18" spans="2:15" ht="30" customHeight="1">
      <c r="B18" s="803" t="s">
        <v>157</v>
      </c>
      <c r="C18" s="804"/>
      <c r="D18" s="805"/>
      <c r="E18" s="105" t="s">
        <v>134</v>
      </c>
      <c r="F18" s="102"/>
      <c r="H18" s="775" t="s">
        <v>158</v>
      </c>
      <c r="I18" s="776"/>
      <c r="J18" s="809"/>
      <c r="K18" s="105" t="s">
        <v>134</v>
      </c>
      <c r="L18" s="102"/>
    </row>
    <row r="19" spans="2:15" ht="24.95" customHeight="1">
      <c r="B19" s="806"/>
      <c r="C19" s="807"/>
      <c r="D19" s="808"/>
      <c r="E19" s="101" t="s">
        <v>138</v>
      </c>
      <c r="F19" s="98"/>
      <c r="H19" s="777"/>
      <c r="I19" s="778"/>
      <c r="J19" s="810"/>
      <c r="K19" s="101" t="s">
        <v>138</v>
      </c>
      <c r="L19" s="98"/>
    </row>
    <row r="20" spans="2:15" ht="15" customHeight="1">
      <c r="B20" s="334"/>
      <c r="C20" s="95"/>
      <c r="D20" s="95"/>
      <c r="F20" s="95"/>
    </row>
    <row r="21" spans="2:15" ht="30" customHeight="1">
      <c r="B21" s="332" t="s">
        <v>159</v>
      </c>
      <c r="C21" s="333"/>
      <c r="D21" s="333"/>
      <c r="E21" s="6"/>
      <c r="F21" s="335"/>
      <c r="G21" s="6"/>
      <c r="H21" s="7"/>
      <c r="I21" s="5"/>
      <c r="J21" s="5"/>
      <c r="K21" s="5"/>
      <c r="L21" s="5"/>
    </row>
    <row r="22" spans="2:15" ht="30" customHeight="1">
      <c r="B22" s="816" t="s">
        <v>160</v>
      </c>
      <c r="C22" s="793"/>
      <c r="D22" s="794"/>
      <c r="E22" s="108" t="s">
        <v>161</v>
      </c>
      <c r="F22" s="163"/>
      <c r="G22" s="7"/>
      <c r="H22" s="820"/>
      <c r="I22" s="820"/>
      <c r="J22" s="820"/>
      <c r="K22" s="109"/>
      <c r="L22" s="110"/>
      <c r="O22" s="2" t="s">
        <v>147</v>
      </c>
    </row>
    <row r="23" spans="2:15" ht="30" customHeight="1">
      <c r="B23" s="817"/>
      <c r="C23" s="818"/>
      <c r="D23" s="819"/>
      <c r="E23" s="108" t="s">
        <v>162</v>
      </c>
      <c r="F23" s="98"/>
      <c r="G23" s="7"/>
      <c r="H23" s="820"/>
      <c r="I23" s="820"/>
      <c r="J23" s="820"/>
      <c r="K23" s="109"/>
      <c r="L23" s="110"/>
      <c r="O23" s="2" t="s">
        <v>147</v>
      </c>
    </row>
    <row r="24" spans="2:15" ht="13.5" customHeight="1">
      <c r="B24" s="334"/>
      <c r="C24" s="95"/>
      <c r="D24" s="95"/>
      <c r="F24" s="95"/>
    </row>
    <row r="25" spans="2:15" ht="30" customHeight="1">
      <c r="B25" s="314"/>
      <c r="D25" s="280"/>
      <c r="F25" s="280"/>
    </row>
    <row r="26" spans="2:15" ht="30" customHeight="1">
      <c r="B26" s="314"/>
      <c r="D26" s="280"/>
      <c r="F26" s="280"/>
    </row>
    <row r="27" spans="2:15" ht="30" customHeight="1">
      <c r="B27" s="314"/>
      <c r="D27" s="280"/>
      <c r="F27" s="280"/>
    </row>
    <row r="28" spans="2:15" ht="30" customHeight="1">
      <c r="B28" s="314"/>
      <c r="D28" s="280"/>
      <c r="F28" s="280"/>
    </row>
    <row r="29" spans="2:15" ht="30" customHeight="1">
      <c r="B29" s="314"/>
      <c r="D29" s="280"/>
      <c r="F29" s="280"/>
    </row>
    <row r="30" spans="2:15" ht="30" customHeight="1">
      <c r="B30" s="314"/>
      <c r="D30" s="280"/>
      <c r="F30" s="280"/>
    </row>
    <row r="31" spans="2:15" ht="30" customHeight="1">
      <c r="B31" s="314"/>
      <c r="D31" s="280"/>
      <c r="F31" s="280"/>
    </row>
    <row r="32" spans="2:15" ht="30" customHeight="1">
      <c r="B32" s="314"/>
      <c r="D32" s="280"/>
      <c r="F32" s="280"/>
    </row>
    <row r="33" spans="2:6" ht="30" customHeight="1">
      <c r="B33" s="314"/>
      <c r="D33" s="280"/>
      <c r="F33" s="280"/>
    </row>
    <row r="34" spans="2:6" ht="30" customHeight="1">
      <c r="B34" s="314"/>
      <c r="D34" s="280"/>
      <c r="F34" s="280"/>
    </row>
    <row r="35" spans="2:6">
      <c r="B35" s="314"/>
      <c r="D35" s="280"/>
      <c r="F35" s="280"/>
    </row>
    <row r="36" spans="2:6">
      <c r="B36" s="314"/>
      <c r="D36" s="280"/>
      <c r="F36" s="280"/>
    </row>
    <row r="37" spans="2:6">
      <c r="B37" s="314"/>
      <c r="D37" s="280"/>
      <c r="F37" s="280"/>
    </row>
    <row r="38" spans="2:6">
      <c r="B38" s="314"/>
      <c r="D38" s="280"/>
      <c r="F38" s="280"/>
    </row>
    <row r="39" spans="2:6">
      <c r="B39" s="314"/>
      <c r="D39" s="280"/>
      <c r="F39" s="280"/>
    </row>
    <row r="40" spans="2:6">
      <c r="B40" s="314"/>
      <c r="D40" s="280"/>
      <c r="F40" s="280"/>
    </row>
    <row r="41" spans="2:6">
      <c r="B41" s="314"/>
      <c r="D41" s="280"/>
      <c r="F41" s="280"/>
    </row>
    <row r="42" spans="2:6">
      <c r="B42" s="314"/>
      <c r="D42" s="280"/>
      <c r="F42" s="280"/>
    </row>
    <row r="43" spans="2:6">
      <c r="B43" s="314"/>
      <c r="D43" s="280"/>
      <c r="F43" s="280"/>
    </row>
    <row r="44" spans="2:6">
      <c r="B44" s="314"/>
      <c r="D44" s="280"/>
      <c r="F44" s="280"/>
    </row>
    <row r="45" spans="2:6">
      <c r="B45" s="314"/>
      <c r="D45" s="280"/>
      <c r="F45" s="280"/>
    </row>
    <row r="46" spans="2:6">
      <c r="B46" s="314"/>
      <c r="D46" s="280"/>
      <c r="F46" s="280"/>
    </row>
    <row r="47" spans="2:6">
      <c r="B47" s="314"/>
      <c r="D47" s="280"/>
      <c r="F47" s="280"/>
    </row>
    <row r="48" spans="2:6">
      <c r="B48" s="314"/>
      <c r="D48" s="280"/>
      <c r="F48" s="280"/>
    </row>
    <row r="49" spans="2:6">
      <c r="B49" s="314"/>
      <c r="D49" s="280"/>
      <c r="F49" s="280"/>
    </row>
  </sheetData>
  <sheetProtection insertRows="0" deleteRows="0" selectLockedCells="1"/>
  <mergeCells count="23">
    <mergeCell ref="B18:D19"/>
    <mergeCell ref="H18:J19"/>
    <mergeCell ref="B22:D23"/>
    <mergeCell ref="H22:J22"/>
    <mergeCell ref="H23:J23"/>
    <mergeCell ref="B15:D16"/>
    <mergeCell ref="H15:J16"/>
    <mergeCell ref="K15:K16"/>
    <mergeCell ref="L15:L16"/>
    <mergeCell ref="B17:D17"/>
    <mergeCell ref="H17:J17"/>
    <mergeCell ref="B7:D8"/>
    <mergeCell ref="H7:J8"/>
    <mergeCell ref="B9:D10"/>
    <mergeCell ref="H9:J10"/>
    <mergeCell ref="B13:D14"/>
    <mergeCell ref="H13:J14"/>
    <mergeCell ref="B4:D5"/>
    <mergeCell ref="E4:E5"/>
    <mergeCell ref="F4:F5"/>
    <mergeCell ref="H4:J5"/>
    <mergeCell ref="B6:D6"/>
    <mergeCell ref="H6:J6"/>
  </mergeCells>
  <phoneticPr fontId="3"/>
  <dataValidations count="3">
    <dataValidation type="list" allowBlank="1" showInputMessage="1" showErrorMessage="1" sqref="L6 L17 F17">
      <formula1>"策定済,未策定"</formula1>
    </dataValidation>
    <dataValidation type="list" allowBlank="1" showInputMessage="1" showErrorMessage="1" sqref="F13 F22">
      <formula1>"有,無"</formula1>
    </dataValidation>
    <dataValidation type="list" allowBlank="1" showInputMessage="1" showErrorMessage="1" sqref="F14">
      <formula1>"全て作成済,一部未作成,全て未作成,案件なし"</formula1>
    </dataValidation>
  </dataValidations>
  <pageMargins left="0.70866141732283472" right="0.70866141732283472" top="0.74803149606299213" bottom="0.74803149606299213" header="0.31496062992125984" footer="0.31496062992125984"/>
  <pageSetup paperSize="9" scale="5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9"/>
  <sheetViews>
    <sheetView showZeros="0" view="pageBreakPreview" zoomScaleNormal="100" zoomScaleSheetLayoutView="100" workbookViewId="0">
      <selection sqref="A1:B2"/>
    </sheetView>
  </sheetViews>
  <sheetFormatPr defaultRowHeight="13.5"/>
  <cols>
    <col min="1" max="1" width="1.625" style="111" customWidth="1"/>
    <col min="2" max="2" width="27.625" style="111" customWidth="1"/>
    <col min="3" max="3" width="10.625" style="111" customWidth="1"/>
    <col min="4" max="4" width="13.625" style="111" customWidth="1"/>
    <col min="5" max="5" width="33.5" style="111" customWidth="1"/>
    <col min="6" max="6" width="1.625" style="111" customWidth="1"/>
    <col min="7" max="16384" width="9" style="111"/>
  </cols>
  <sheetData>
    <row r="1" spans="2:6">
      <c r="F1" s="112"/>
    </row>
    <row r="2" spans="2:6" ht="33" customHeight="1">
      <c r="B2" s="823" t="s">
        <v>163</v>
      </c>
      <c r="C2" s="824"/>
      <c r="D2" s="824"/>
      <c r="E2" s="825"/>
      <c r="F2" s="112"/>
    </row>
    <row r="3" spans="2:6" s="114" customFormat="1" ht="12.75" customHeight="1">
      <c r="B3" s="113"/>
      <c r="C3" s="113"/>
      <c r="D3" s="113"/>
      <c r="E3" s="113"/>
      <c r="F3" s="112"/>
    </row>
    <row r="4" spans="2:6" ht="21" customHeight="1">
      <c r="B4" s="826" t="s">
        <v>164</v>
      </c>
      <c r="C4" s="826"/>
      <c r="D4" s="826"/>
      <c r="E4" s="826"/>
      <c r="F4" s="112"/>
    </row>
    <row r="5" spans="2:6" ht="13.5" customHeight="1">
      <c r="B5" s="115"/>
      <c r="C5" s="115"/>
      <c r="D5" s="115"/>
      <c r="E5" s="115"/>
      <c r="F5" s="115"/>
    </row>
    <row r="6" spans="2:6" ht="24.95" customHeight="1">
      <c r="B6" s="336"/>
      <c r="C6" s="114"/>
      <c r="D6" s="337" t="s">
        <v>165</v>
      </c>
      <c r="E6" s="116">
        <f>【共通】!C5</f>
        <v>0</v>
      </c>
      <c r="F6" s="338"/>
    </row>
    <row r="7" spans="2:6" ht="24.95" customHeight="1">
      <c r="B7" s="336"/>
      <c r="C7" s="114"/>
      <c r="D7" s="337" t="s">
        <v>166</v>
      </c>
      <c r="E7" s="341" t="s">
        <v>512</v>
      </c>
      <c r="F7" s="338"/>
    </row>
    <row r="8" spans="2:6">
      <c r="B8" s="336"/>
      <c r="C8" s="114"/>
      <c r="D8" s="114"/>
      <c r="F8" s="338"/>
    </row>
    <row r="9" spans="2:6" ht="26.25" customHeight="1">
      <c r="B9" s="339" t="s">
        <v>167</v>
      </c>
      <c r="C9" s="117" t="s">
        <v>168</v>
      </c>
      <c r="D9" s="827" t="s">
        <v>169</v>
      </c>
      <c r="E9" s="828"/>
      <c r="F9" s="338"/>
    </row>
    <row r="10" spans="2:6" ht="60" customHeight="1">
      <c r="B10" s="340" t="s">
        <v>170</v>
      </c>
      <c r="C10" s="118"/>
      <c r="D10" s="829"/>
      <c r="E10" s="830"/>
      <c r="F10" s="338"/>
    </row>
    <row r="11" spans="2:6" ht="60" customHeight="1">
      <c r="B11" s="340" t="s">
        <v>171</v>
      </c>
      <c r="C11" s="118"/>
      <c r="D11" s="831"/>
      <c r="E11" s="830"/>
      <c r="F11" s="338"/>
    </row>
    <row r="12" spans="2:6" ht="60" customHeight="1">
      <c r="B12" s="340" t="s">
        <v>172</v>
      </c>
      <c r="C12" s="118"/>
      <c r="D12" s="831"/>
      <c r="E12" s="830"/>
      <c r="F12" s="338"/>
    </row>
    <row r="13" spans="2:6" ht="60" customHeight="1">
      <c r="B13" s="340" t="s">
        <v>173</v>
      </c>
      <c r="C13" s="118"/>
      <c r="D13" s="831"/>
      <c r="E13" s="830"/>
      <c r="F13" s="338"/>
    </row>
    <row r="14" spans="2:6" ht="60" customHeight="1">
      <c r="B14" s="340" t="s">
        <v>174</v>
      </c>
      <c r="C14" s="118"/>
      <c r="D14" s="831"/>
      <c r="E14" s="830"/>
      <c r="F14" s="338"/>
    </row>
    <row r="15" spans="2:6" ht="60" customHeight="1">
      <c r="B15" s="340" t="s">
        <v>175</v>
      </c>
      <c r="C15" s="118"/>
      <c r="D15" s="831"/>
      <c r="E15" s="830"/>
      <c r="F15" s="338"/>
    </row>
    <row r="16" spans="2:6" ht="60" customHeight="1">
      <c r="B16" s="340" t="s">
        <v>176</v>
      </c>
      <c r="C16" s="118"/>
      <c r="D16" s="831"/>
      <c r="E16" s="830"/>
      <c r="F16" s="338"/>
    </row>
    <row r="17" spans="2:6" ht="60" customHeight="1">
      <c r="B17" s="340" t="s">
        <v>177</v>
      </c>
      <c r="C17" s="119"/>
      <c r="D17" s="832"/>
      <c r="E17" s="833"/>
      <c r="F17" s="338"/>
    </row>
    <row r="18" spans="2:6" ht="34.5" customHeight="1">
      <c r="B18" s="821" t="s">
        <v>178</v>
      </c>
      <c r="C18" s="822"/>
      <c r="D18" s="822"/>
      <c r="E18" s="822"/>
      <c r="F18" s="338"/>
    </row>
    <row r="19" spans="2:6">
      <c r="B19" s="315"/>
      <c r="D19" s="319"/>
      <c r="F19" s="322"/>
    </row>
    <row r="20" spans="2:6">
      <c r="B20" s="315"/>
      <c r="D20" s="319"/>
      <c r="F20" s="319"/>
    </row>
    <row r="21" spans="2:6">
      <c r="B21" s="315"/>
      <c r="D21" s="319"/>
      <c r="F21" s="319"/>
    </row>
    <row r="22" spans="2:6">
      <c r="B22" s="315"/>
      <c r="D22" s="319"/>
      <c r="F22" s="319"/>
    </row>
    <row r="23" spans="2:6">
      <c r="B23" s="315"/>
      <c r="D23" s="319"/>
      <c r="F23" s="319"/>
    </row>
    <row r="24" spans="2:6">
      <c r="B24" s="315"/>
      <c r="D24" s="319"/>
      <c r="F24" s="319"/>
    </row>
    <row r="25" spans="2:6">
      <c r="B25" s="315"/>
      <c r="D25" s="319"/>
      <c r="F25" s="319"/>
    </row>
    <row r="26" spans="2:6">
      <c r="B26" s="315"/>
      <c r="D26" s="319"/>
      <c r="F26" s="319"/>
    </row>
    <row r="27" spans="2:6">
      <c r="B27" s="315"/>
      <c r="D27" s="319"/>
      <c r="F27" s="319"/>
    </row>
    <row r="28" spans="2:6">
      <c r="B28" s="315"/>
      <c r="D28" s="319"/>
      <c r="F28" s="319"/>
    </row>
    <row r="29" spans="2:6">
      <c r="B29" s="315"/>
      <c r="D29" s="319"/>
      <c r="F29" s="319"/>
    </row>
    <row r="30" spans="2:6">
      <c r="B30" s="315"/>
      <c r="D30" s="319"/>
      <c r="F30" s="319"/>
    </row>
    <row r="31" spans="2:6">
      <c r="B31" s="315"/>
      <c r="D31" s="319"/>
      <c r="F31" s="319"/>
    </row>
    <row r="32" spans="2:6">
      <c r="B32" s="315"/>
      <c r="D32" s="319"/>
      <c r="F32" s="319"/>
    </row>
    <row r="33" spans="2:6">
      <c r="B33" s="315"/>
      <c r="D33" s="319"/>
      <c r="F33" s="319"/>
    </row>
    <row r="34" spans="2:6">
      <c r="B34" s="315"/>
      <c r="D34" s="319"/>
      <c r="F34" s="319"/>
    </row>
    <row r="35" spans="2:6">
      <c r="B35" s="315"/>
      <c r="D35" s="319"/>
      <c r="F35" s="319"/>
    </row>
    <row r="36" spans="2:6">
      <c r="B36" s="315"/>
      <c r="D36" s="319"/>
      <c r="F36" s="319"/>
    </row>
    <row r="37" spans="2:6">
      <c r="B37" s="315"/>
      <c r="D37" s="319"/>
      <c r="F37" s="319"/>
    </row>
    <row r="38" spans="2:6">
      <c r="B38" s="315"/>
      <c r="D38" s="319"/>
      <c r="F38" s="319"/>
    </row>
    <row r="39" spans="2:6">
      <c r="B39" s="315"/>
      <c r="D39" s="319"/>
      <c r="F39" s="319"/>
    </row>
    <row r="40" spans="2:6">
      <c r="B40" s="315"/>
      <c r="D40" s="319"/>
      <c r="F40" s="319"/>
    </row>
    <row r="41" spans="2:6">
      <c r="B41" s="315"/>
      <c r="D41" s="319"/>
      <c r="F41" s="319"/>
    </row>
    <row r="42" spans="2:6">
      <c r="B42" s="315"/>
      <c r="D42" s="319"/>
      <c r="F42" s="319"/>
    </row>
    <row r="43" spans="2:6">
      <c r="B43" s="315"/>
      <c r="D43" s="319"/>
      <c r="F43" s="319"/>
    </row>
    <row r="44" spans="2:6">
      <c r="B44" s="315"/>
      <c r="D44" s="319"/>
      <c r="F44" s="319"/>
    </row>
    <row r="45" spans="2:6">
      <c r="B45" s="315"/>
      <c r="D45" s="319"/>
      <c r="F45" s="319"/>
    </row>
    <row r="46" spans="2:6">
      <c r="B46" s="315"/>
      <c r="D46" s="319"/>
      <c r="F46" s="319"/>
    </row>
    <row r="47" spans="2:6">
      <c r="B47" s="315"/>
      <c r="D47" s="319"/>
      <c r="F47" s="319"/>
    </row>
    <row r="48" spans="2:6">
      <c r="B48" s="315"/>
      <c r="D48" s="319"/>
      <c r="F48" s="319"/>
    </row>
    <row r="49" spans="2:6">
      <c r="B49" s="315"/>
      <c r="D49" s="319"/>
      <c r="F49" s="319"/>
    </row>
  </sheetData>
  <sheetProtection selectLockedCells="1"/>
  <mergeCells count="12">
    <mergeCell ref="B18:E18"/>
    <mergeCell ref="B2:E2"/>
    <mergeCell ref="B4:E4"/>
    <mergeCell ref="D9:E9"/>
    <mergeCell ref="D10:E10"/>
    <mergeCell ref="D11:E11"/>
    <mergeCell ref="D12:E12"/>
    <mergeCell ref="D13:E13"/>
    <mergeCell ref="D14:E14"/>
    <mergeCell ref="D15:E15"/>
    <mergeCell ref="D16:E16"/>
    <mergeCell ref="D17:E17"/>
  </mergeCells>
  <phoneticPr fontId="3"/>
  <dataValidations count="1">
    <dataValidation type="list" allowBlank="1" showInputMessage="1" showErrorMessage="1" sqref="C10:C17">
      <formula1>"適合,不適合,該当なし"</formula1>
    </dataValidation>
  </dataValidations>
  <pageMargins left="0.70866141732283472" right="0.70866141732283472" top="0.74803149606299213" bottom="0.74803149606299213" header="0.31496062992125984" footer="0.31496062992125984"/>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view="pageBreakPreview" zoomScale="98" zoomScaleNormal="100" zoomScaleSheetLayoutView="98" workbookViewId="0">
      <selection sqref="A1:B2"/>
    </sheetView>
  </sheetViews>
  <sheetFormatPr defaultRowHeight="13.5"/>
  <cols>
    <col min="1" max="1" width="5.875" customWidth="1"/>
    <col min="2" max="2" width="8.5" customWidth="1"/>
    <col min="3" max="3" width="28" customWidth="1"/>
    <col min="4" max="4" width="18.5" customWidth="1"/>
    <col min="5" max="5" width="10.5" customWidth="1"/>
    <col min="6" max="6" width="11.375" customWidth="1"/>
    <col min="7" max="7" width="14.625" customWidth="1"/>
    <col min="8" max="8" width="16.875" customWidth="1"/>
  </cols>
  <sheetData>
    <row r="1" spans="1:13" ht="33" customHeight="1">
      <c r="A1" s="895" t="s">
        <v>506</v>
      </c>
      <c r="B1" s="895"/>
      <c r="C1" s="895"/>
      <c r="D1" s="895"/>
      <c r="E1" s="895"/>
      <c r="F1" s="895"/>
      <c r="G1" s="895"/>
      <c r="H1" s="895"/>
    </row>
    <row r="2" spans="1:13" ht="45.75" customHeight="1">
      <c r="A2" s="896" t="s">
        <v>179</v>
      </c>
      <c r="B2" s="896"/>
      <c r="C2" s="896"/>
      <c r="D2" s="896"/>
      <c r="E2" s="896"/>
      <c r="F2" s="896"/>
      <c r="G2" s="896"/>
      <c r="H2" s="896"/>
    </row>
    <row r="3" spans="1:13" ht="21.75" customHeight="1">
      <c r="A3" s="120" t="s">
        <v>180</v>
      </c>
      <c r="B3" s="121"/>
      <c r="C3" s="121"/>
      <c r="D3" s="121"/>
      <c r="E3" s="121"/>
      <c r="F3" s="121"/>
      <c r="G3" s="121"/>
      <c r="H3" s="121"/>
    </row>
    <row r="4" spans="1:13" ht="18" customHeight="1">
      <c r="A4" s="877" t="s">
        <v>504</v>
      </c>
      <c r="B4" s="877"/>
      <c r="C4" s="122"/>
      <c r="D4" s="123" t="s">
        <v>505</v>
      </c>
      <c r="E4" s="879"/>
      <c r="F4" s="879"/>
      <c r="G4" s="879"/>
      <c r="H4" s="879"/>
      <c r="J4" t="s">
        <v>42</v>
      </c>
      <c r="K4" t="s">
        <v>181</v>
      </c>
      <c r="L4" t="s">
        <v>182</v>
      </c>
      <c r="M4" t="s">
        <v>183</v>
      </c>
    </row>
    <row r="5" spans="1:13" ht="18" customHeight="1">
      <c r="A5" s="877" t="s">
        <v>184</v>
      </c>
      <c r="B5" s="877"/>
      <c r="C5" s="124"/>
      <c r="D5" s="123" t="s">
        <v>185</v>
      </c>
      <c r="E5" s="879"/>
      <c r="F5" s="879"/>
      <c r="G5" s="879"/>
      <c r="H5" s="879"/>
      <c r="J5" t="s">
        <v>186</v>
      </c>
      <c r="K5" t="s">
        <v>187</v>
      </c>
      <c r="L5" t="s">
        <v>188</v>
      </c>
      <c r="M5" t="s">
        <v>189</v>
      </c>
    </row>
    <row r="6" spans="1:13" ht="18" customHeight="1">
      <c r="A6" s="877" t="s">
        <v>190</v>
      </c>
      <c r="B6" s="878"/>
      <c r="C6" s="125"/>
      <c r="D6" s="347" t="s">
        <v>191</v>
      </c>
      <c r="E6" s="879" t="s">
        <v>192</v>
      </c>
      <c r="F6" s="880"/>
      <c r="G6" s="879"/>
      <c r="H6" s="879"/>
      <c r="J6" t="s">
        <v>193</v>
      </c>
    </row>
    <row r="7" spans="1:13" ht="34.5" customHeight="1">
      <c r="A7" s="877" t="s">
        <v>194</v>
      </c>
      <c r="B7" s="878"/>
      <c r="C7" s="881" t="s">
        <v>195</v>
      </c>
      <c r="D7" s="882"/>
      <c r="E7" s="883"/>
      <c r="F7" s="882"/>
      <c r="G7" s="883"/>
      <c r="H7" s="884"/>
    </row>
    <row r="8" spans="1:13" ht="18" customHeight="1">
      <c r="A8" s="95"/>
      <c r="B8" s="334"/>
      <c r="C8" s="95"/>
      <c r="D8" s="95"/>
      <c r="E8" s="95"/>
      <c r="F8" s="95"/>
      <c r="G8" s="95"/>
      <c r="H8" s="95"/>
    </row>
    <row r="9" spans="1:13" ht="18" customHeight="1">
      <c r="A9" s="126" t="s">
        <v>196</v>
      </c>
      <c r="B9" s="350" t="s">
        <v>197</v>
      </c>
      <c r="C9" s="885" t="s">
        <v>198</v>
      </c>
      <c r="D9" s="886"/>
      <c r="E9" s="887" t="s">
        <v>199</v>
      </c>
      <c r="F9" s="888"/>
      <c r="G9" s="127" t="s">
        <v>200</v>
      </c>
      <c r="H9" s="126" t="s">
        <v>201</v>
      </c>
    </row>
    <row r="10" spans="1:13" ht="24" customHeight="1">
      <c r="A10" s="869" t="s">
        <v>202</v>
      </c>
      <c r="B10" s="849" t="s">
        <v>203</v>
      </c>
      <c r="C10" s="870" t="s">
        <v>204</v>
      </c>
      <c r="D10" s="871"/>
      <c r="E10" s="128" t="s">
        <v>205</v>
      </c>
      <c r="F10" s="348"/>
      <c r="G10" s="889"/>
      <c r="H10" s="842" t="s">
        <v>206</v>
      </c>
    </row>
    <row r="11" spans="1:13" ht="24" customHeight="1">
      <c r="A11" s="848"/>
      <c r="B11" s="851"/>
      <c r="C11" s="872"/>
      <c r="D11" s="873"/>
      <c r="E11" s="129" t="s">
        <v>207</v>
      </c>
      <c r="F11" s="349"/>
      <c r="G11" s="890"/>
      <c r="H11" s="844"/>
    </row>
    <row r="12" spans="1:13" ht="24" customHeight="1">
      <c r="A12" s="869" t="s">
        <v>208</v>
      </c>
      <c r="B12" s="351"/>
      <c r="C12" s="874" t="s">
        <v>209</v>
      </c>
      <c r="D12" s="875"/>
      <c r="E12" s="854"/>
      <c r="F12" s="855"/>
      <c r="G12" s="130"/>
      <c r="H12" s="842" t="s">
        <v>210</v>
      </c>
    </row>
    <row r="13" spans="1:13" ht="24" customHeight="1">
      <c r="A13" s="847"/>
      <c r="B13" s="876" t="s">
        <v>203</v>
      </c>
      <c r="C13" s="352" t="s">
        <v>211</v>
      </c>
      <c r="D13" s="353"/>
      <c r="E13" s="891"/>
      <c r="F13" s="892"/>
      <c r="G13" s="130"/>
      <c r="H13" s="843"/>
    </row>
    <row r="14" spans="1:13" ht="24" customHeight="1">
      <c r="A14" s="847"/>
      <c r="B14" s="850"/>
      <c r="C14" s="893" t="s">
        <v>212</v>
      </c>
      <c r="D14" s="894"/>
      <c r="E14" s="834"/>
      <c r="F14" s="835"/>
      <c r="G14" s="131"/>
      <c r="H14" s="843"/>
    </row>
    <row r="15" spans="1:13" ht="24" customHeight="1">
      <c r="A15" s="847"/>
      <c r="B15" s="850"/>
      <c r="C15" s="354"/>
      <c r="D15" s="355"/>
      <c r="E15" s="132" t="s">
        <v>213</v>
      </c>
      <c r="F15" s="356"/>
      <c r="G15" s="133"/>
      <c r="H15" s="843"/>
    </row>
    <row r="16" spans="1:13" ht="24" customHeight="1">
      <c r="A16" s="847"/>
      <c r="B16" s="850"/>
      <c r="C16" s="836" t="s">
        <v>214</v>
      </c>
      <c r="D16" s="837"/>
      <c r="E16" s="867"/>
      <c r="F16" s="868"/>
      <c r="G16" s="134"/>
      <c r="H16" s="843"/>
    </row>
    <row r="17" spans="1:8" ht="24" customHeight="1">
      <c r="A17" s="847"/>
      <c r="B17" s="851"/>
      <c r="C17" s="845"/>
      <c r="D17" s="846"/>
      <c r="E17" s="132" t="s">
        <v>213</v>
      </c>
      <c r="F17" s="356"/>
      <c r="G17" s="134"/>
      <c r="H17" s="844"/>
    </row>
    <row r="18" spans="1:8" ht="24" customHeight="1">
      <c r="A18" s="847"/>
      <c r="B18" s="849" t="s">
        <v>215</v>
      </c>
      <c r="C18" s="865" t="s">
        <v>216</v>
      </c>
      <c r="D18" s="866"/>
      <c r="E18" s="854"/>
      <c r="F18" s="855"/>
      <c r="G18" s="135"/>
      <c r="H18" s="842" t="s">
        <v>217</v>
      </c>
    </row>
    <row r="19" spans="1:8" ht="24" customHeight="1">
      <c r="A19" s="847"/>
      <c r="B19" s="850"/>
      <c r="C19" s="836" t="s">
        <v>218</v>
      </c>
      <c r="D19" s="837"/>
      <c r="E19" s="834"/>
      <c r="F19" s="835"/>
      <c r="G19" s="136"/>
      <c r="H19" s="843"/>
    </row>
    <row r="20" spans="1:8" ht="24" customHeight="1">
      <c r="A20" s="847"/>
      <c r="B20" s="851"/>
      <c r="C20" s="845"/>
      <c r="D20" s="846"/>
      <c r="E20" s="132" t="s">
        <v>213</v>
      </c>
      <c r="F20" s="356"/>
      <c r="G20" s="137"/>
      <c r="H20" s="844"/>
    </row>
    <row r="21" spans="1:8" ht="24" customHeight="1">
      <c r="A21" s="847"/>
      <c r="B21" s="850" t="s">
        <v>219</v>
      </c>
      <c r="C21" s="862" t="s">
        <v>220</v>
      </c>
      <c r="D21" s="863"/>
      <c r="E21" s="138"/>
      <c r="F21" s="357"/>
      <c r="G21" s="139"/>
      <c r="H21" s="842" t="s">
        <v>221</v>
      </c>
    </row>
    <row r="22" spans="1:8" ht="24" customHeight="1">
      <c r="A22" s="848"/>
      <c r="B22" s="851"/>
      <c r="C22" s="858" t="s">
        <v>222</v>
      </c>
      <c r="D22" s="864"/>
      <c r="E22" s="129" t="s">
        <v>223</v>
      </c>
      <c r="F22" s="358"/>
      <c r="G22" s="140"/>
      <c r="H22" s="844"/>
    </row>
    <row r="23" spans="1:8" ht="46.5" customHeight="1">
      <c r="A23" s="869" t="s">
        <v>224</v>
      </c>
      <c r="B23" s="849" t="s">
        <v>203</v>
      </c>
      <c r="C23" s="852" t="s">
        <v>225</v>
      </c>
      <c r="D23" s="853"/>
      <c r="E23" s="138"/>
      <c r="F23" s="357"/>
      <c r="G23" s="135"/>
      <c r="H23" s="842" t="s">
        <v>226</v>
      </c>
    </row>
    <row r="24" spans="1:8" ht="24" customHeight="1">
      <c r="A24" s="847"/>
      <c r="B24" s="850"/>
      <c r="C24" s="836" t="s">
        <v>227</v>
      </c>
      <c r="D24" s="837"/>
      <c r="E24" s="141" t="s">
        <v>228</v>
      </c>
      <c r="F24" s="359"/>
      <c r="G24" s="142"/>
      <c r="H24" s="843"/>
    </row>
    <row r="25" spans="1:8" ht="24" customHeight="1">
      <c r="A25" s="848"/>
      <c r="B25" s="851"/>
      <c r="C25" s="845"/>
      <c r="D25" s="846"/>
      <c r="E25" s="143" t="s">
        <v>229</v>
      </c>
      <c r="F25" s="360"/>
      <c r="G25" s="137"/>
      <c r="H25" s="844"/>
    </row>
    <row r="26" spans="1:8" ht="24" customHeight="1">
      <c r="A26" s="869" t="s">
        <v>230</v>
      </c>
      <c r="B26" s="849" t="s">
        <v>203</v>
      </c>
      <c r="C26" s="870" t="s">
        <v>231</v>
      </c>
      <c r="D26" s="871"/>
      <c r="E26" s="141" t="s">
        <v>228</v>
      </c>
      <c r="F26" s="359"/>
      <c r="G26" s="130"/>
      <c r="H26" s="144"/>
    </row>
    <row r="27" spans="1:8" ht="24" customHeight="1">
      <c r="A27" s="848"/>
      <c r="B27" s="851"/>
      <c r="C27" s="872"/>
      <c r="D27" s="873"/>
      <c r="E27" s="143" t="s">
        <v>229</v>
      </c>
      <c r="F27" s="360"/>
      <c r="G27" s="130"/>
      <c r="H27" s="144"/>
    </row>
    <row r="28" spans="1:8" ht="37.5" customHeight="1">
      <c r="A28" s="847" t="s">
        <v>232</v>
      </c>
      <c r="B28" s="849" t="s">
        <v>203</v>
      </c>
      <c r="C28" s="852" t="s">
        <v>233</v>
      </c>
      <c r="D28" s="853"/>
      <c r="E28" s="854"/>
      <c r="F28" s="855"/>
      <c r="G28" s="135"/>
      <c r="H28" s="842" t="s">
        <v>234</v>
      </c>
    </row>
    <row r="29" spans="1:8" ht="24" customHeight="1">
      <c r="A29" s="847"/>
      <c r="B29" s="850"/>
      <c r="C29" s="840" t="s">
        <v>235</v>
      </c>
      <c r="D29" s="841"/>
      <c r="E29" s="856"/>
      <c r="F29" s="857"/>
      <c r="G29" s="145"/>
      <c r="H29" s="843"/>
    </row>
    <row r="30" spans="1:8" ht="24" customHeight="1">
      <c r="A30" s="847"/>
      <c r="B30" s="850"/>
      <c r="C30" s="840" t="s">
        <v>236</v>
      </c>
      <c r="D30" s="841"/>
      <c r="E30" s="834"/>
      <c r="F30" s="835"/>
      <c r="G30" s="145"/>
      <c r="H30" s="843"/>
    </row>
    <row r="31" spans="1:8" ht="24" customHeight="1">
      <c r="A31" s="847"/>
      <c r="B31" s="850"/>
      <c r="C31" s="840" t="s">
        <v>237</v>
      </c>
      <c r="D31" s="841"/>
      <c r="E31" s="834"/>
      <c r="F31" s="835"/>
      <c r="G31" s="145"/>
      <c r="H31" s="843"/>
    </row>
    <row r="32" spans="1:8" ht="24" customHeight="1">
      <c r="A32" s="847"/>
      <c r="B32" s="850"/>
      <c r="C32" s="840" t="s">
        <v>238</v>
      </c>
      <c r="D32" s="841"/>
      <c r="E32" s="834"/>
      <c r="F32" s="835"/>
      <c r="G32" s="145"/>
      <c r="H32" s="843"/>
    </row>
    <row r="33" spans="1:8" ht="24" customHeight="1">
      <c r="A33" s="847"/>
      <c r="B33" s="850"/>
      <c r="C33" s="836" t="s">
        <v>239</v>
      </c>
      <c r="D33" s="837"/>
      <c r="E33" s="834"/>
      <c r="F33" s="835"/>
      <c r="G33" s="146"/>
      <c r="H33" s="843"/>
    </row>
    <row r="34" spans="1:8" ht="24" customHeight="1">
      <c r="A34" s="847"/>
      <c r="B34" s="850"/>
      <c r="C34" s="838"/>
      <c r="D34" s="839"/>
      <c r="E34" s="147" t="s">
        <v>240</v>
      </c>
      <c r="F34" s="361"/>
      <c r="G34" s="148"/>
      <c r="H34" s="843"/>
    </row>
    <row r="35" spans="1:8" ht="24" customHeight="1">
      <c r="A35" s="847"/>
      <c r="B35" s="850"/>
      <c r="C35" s="840" t="s">
        <v>241</v>
      </c>
      <c r="D35" s="841"/>
      <c r="E35" s="834"/>
      <c r="F35" s="835"/>
      <c r="G35" s="145"/>
      <c r="H35" s="843"/>
    </row>
    <row r="36" spans="1:8" ht="107.25" customHeight="1">
      <c r="A36" s="848"/>
      <c r="B36" s="851"/>
      <c r="C36" s="858" t="s">
        <v>242</v>
      </c>
      <c r="D36" s="859"/>
      <c r="E36" s="860"/>
      <c r="F36" s="861"/>
      <c r="G36" s="149"/>
      <c r="H36" s="844"/>
    </row>
    <row r="37" spans="1:8">
      <c r="A37" s="150"/>
      <c r="B37" s="314"/>
      <c r="D37" s="280"/>
      <c r="F37" s="280"/>
    </row>
    <row r="38" spans="1:8">
      <c r="B38" s="314"/>
      <c r="D38" s="280"/>
      <c r="F38" s="280"/>
    </row>
    <row r="39" spans="1:8">
      <c r="B39" s="314"/>
      <c r="D39" s="280"/>
      <c r="F39" s="280"/>
    </row>
    <row r="40" spans="1:8">
      <c r="B40" s="314"/>
      <c r="D40" s="280"/>
      <c r="F40" s="280"/>
    </row>
    <row r="41" spans="1:8">
      <c r="B41" s="314"/>
      <c r="D41" s="280"/>
      <c r="F41" s="280"/>
    </row>
    <row r="42" spans="1:8">
      <c r="B42" s="314"/>
      <c r="D42" s="280"/>
      <c r="F42" s="280"/>
    </row>
    <row r="43" spans="1:8">
      <c r="B43" s="314"/>
      <c r="D43" s="280"/>
      <c r="F43" s="280"/>
    </row>
    <row r="44" spans="1:8">
      <c r="B44" s="314"/>
      <c r="D44" s="280"/>
      <c r="F44" s="280"/>
    </row>
    <row r="45" spans="1:8">
      <c r="B45" s="314"/>
      <c r="D45" s="280"/>
      <c r="F45" s="280"/>
    </row>
    <row r="46" spans="1:8">
      <c r="B46" s="314"/>
      <c r="D46" s="280"/>
      <c r="F46" s="280"/>
    </row>
    <row r="47" spans="1:8">
      <c r="B47" s="314"/>
      <c r="D47" s="280"/>
      <c r="F47" s="280"/>
    </row>
    <row r="48" spans="1:8">
      <c r="B48" s="314"/>
      <c r="D48" s="280"/>
      <c r="F48" s="280"/>
    </row>
    <row r="49" spans="2:6">
      <c r="B49" s="314"/>
      <c r="D49" s="280"/>
      <c r="F49" s="280"/>
    </row>
  </sheetData>
  <mergeCells count="64">
    <mergeCell ref="A1:H1"/>
    <mergeCell ref="A2:H2"/>
    <mergeCell ref="A4:B4"/>
    <mergeCell ref="E4:H4"/>
    <mergeCell ref="A5:B5"/>
    <mergeCell ref="E5:H5"/>
    <mergeCell ref="H12:H17"/>
    <mergeCell ref="B13:B17"/>
    <mergeCell ref="A6:B6"/>
    <mergeCell ref="E6:H6"/>
    <mergeCell ref="A7:B7"/>
    <mergeCell ref="C7:H7"/>
    <mergeCell ref="C9:D9"/>
    <mergeCell ref="E9:F9"/>
    <mergeCell ref="A10:A11"/>
    <mergeCell ref="B10:B11"/>
    <mergeCell ref="C10:D11"/>
    <mergeCell ref="G10:G11"/>
    <mergeCell ref="H10:H11"/>
    <mergeCell ref="E13:F13"/>
    <mergeCell ref="C14:D14"/>
    <mergeCell ref="E14:F14"/>
    <mergeCell ref="C16:D17"/>
    <mergeCell ref="E16:F16"/>
    <mergeCell ref="A26:A27"/>
    <mergeCell ref="B26:B27"/>
    <mergeCell ref="C26:D27"/>
    <mergeCell ref="A12:A22"/>
    <mergeCell ref="C12:D12"/>
    <mergeCell ref="E12:F12"/>
    <mergeCell ref="A23:A25"/>
    <mergeCell ref="B23:B25"/>
    <mergeCell ref="C23:D23"/>
    <mergeCell ref="H18:H20"/>
    <mergeCell ref="C19:D20"/>
    <mergeCell ref="E19:F19"/>
    <mergeCell ref="B21:B22"/>
    <mergeCell ref="C21:D21"/>
    <mergeCell ref="H21:H22"/>
    <mergeCell ref="C22:D22"/>
    <mergeCell ref="B18:B20"/>
    <mergeCell ref="C18:D18"/>
    <mergeCell ref="E18:F18"/>
    <mergeCell ref="H23:H25"/>
    <mergeCell ref="C24:D25"/>
    <mergeCell ref="A28:A36"/>
    <mergeCell ref="B28:B36"/>
    <mergeCell ref="C28:D28"/>
    <mergeCell ref="E28:F28"/>
    <mergeCell ref="H28:H36"/>
    <mergeCell ref="C29:D29"/>
    <mergeCell ref="E29:F29"/>
    <mergeCell ref="C30:D30"/>
    <mergeCell ref="E30:F30"/>
    <mergeCell ref="C31:D31"/>
    <mergeCell ref="C36:D36"/>
    <mergeCell ref="E36:F36"/>
    <mergeCell ref="E31:F31"/>
    <mergeCell ref="C32:D32"/>
    <mergeCell ref="E32:F32"/>
    <mergeCell ref="C33:D34"/>
    <mergeCell ref="E33:F33"/>
    <mergeCell ref="C35:D35"/>
    <mergeCell ref="E35:F35"/>
  </mergeCells>
  <phoneticPr fontId="3"/>
  <dataValidations count="4">
    <dataValidation type="list" allowBlank="1" showInputMessage="1" showErrorMessage="1" sqref="F11">
      <formula1>$J$4:$J$6</formula1>
    </dataValidation>
    <dataValidation type="list" allowBlank="1" showInputMessage="1" showErrorMessage="1" sqref="F24 F26">
      <formula1>$M$4:$M$5</formula1>
    </dataValidation>
    <dataValidation type="list" allowBlank="1" showInputMessage="1" showErrorMessage="1" sqref="E29:F29">
      <formula1>$L$4:$L$5</formula1>
    </dataValidation>
    <dataValidation type="list" allowBlank="1" showInputMessage="1" showErrorMessage="1" sqref="E35:F35 E30:F33 E14:F14 E16:F16 E19:F19">
      <formula1>$K$4:$K$5</formula1>
    </dataValidation>
  </dataValidations>
  <pageMargins left="0.70866141732283472" right="0.70866141732283472" top="0.74803149606299213" bottom="0.74803149606299213" header="0.31496062992125984" footer="0.31496062992125984"/>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45</vt:i4>
      </vt:variant>
    </vt:vector>
  </HeadingPairs>
  <TitlesOfParts>
    <vt:vector size="59" baseType="lpstr">
      <vt:lpstr>資料一覧</vt:lpstr>
      <vt:lpstr>【共通】</vt:lpstr>
      <vt:lpstr>選択肢</vt:lpstr>
      <vt:lpstr>P1</vt:lpstr>
      <vt:lpstr>P2-1</vt:lpstr>
      <vt:lpstr>P2-2</vt:lpstr>
      <vt:lpstr>P2-3</vt:lpstr>
      <vt:lpstr>選択肢 (2)</vt:lpstr>
      <vt:lpstr>P3</vt:lpstr>
      <vt:lpstr>P4</vt:lpstr>
      <vt:lpstr>P5</vt:lpstr>
      <vt:lpstr>P6</vt:lpstr>
      <vt:lpstr>P7</vt:lpstr>
      <vt:lpstr>P8</vt:lpstr>
      <vt:lpstr>【共通】!Print_Area</vt:lpstr>
      <vt:lpstr>'P1'!Print_Area</vt:lpstr>
      <vt:lpstr>'P2-1'!Print_Area</vt:lpstr>
      <vt:lpstr>'P2-2'!Print_Area</vt:lpstr>
      <vt:lpstr>'P2-3'!Print_Area</vt:lpstr>
      <vt:lpstr>'P3'!Print_Area</vt:lpstr>
      <vt:lpstr>'P4'!Print_Area</vt:lpstr>
      <vt:lpstr>'P5'!Print_Area</vt:lpstr>
      <vt:lpstr>'P6'!Print_Area</vt:lpstr>
      <vt:lpstr>'P7'!Print_Area</vt:lpstr>
      <vt:lpstr>'P8'!Print_Area</vt:lpstr>
      <vt:lpstr>資料一覧!Print_Area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静岡県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H0501</dc:creator>
  <cp:lastModifiedBy>堀畑</cp:lastModifiedBy>
  <cp:lastPrinted>2024-11-21T10:41:50Z</cp:lastPrinted>
  <dcterms:created xsi:type="dcterms:W3CDTF">2006-05-19T04:07:36Z</dcterms:created>
  <dcterms:modified xsi:type="dcterms:W3CDTF">2024-11-28T07:54:19Z</dcterms:modified>
</cp:coreProperties>
</file>